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am\گزارشات قانونی و دوره ای\صورت وضعیت پرتفوی\1403\"/>
    </mc:Choice>
  </mc:AlternateContent>
  <xr:revisionPtr revIDLastSave="0" documentId="13_ncr:1_{BADCF8CB-3778-464C-862D-35858C4DBE15}" xr6:coauthVersionLast="47" xr6:coauthVersionMax="47" xr10:uidLastSave="{00000000-0000-0000-0000-000000000000}"/>
  <bookViews>
    <workbookView xWindow="-120" yWindow="-120" windowWidth="29040" windowHeight="15840" tabRatio="837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اوراق!$A$1:$AL$25</definedName>
    <definedName name="_xlnm.Print_Area" localSheetId="5">'اوراق مشتقه'!$A$1:$AU$13</definedName>
    <definedName name="_xlnm.Print_Area" localSheetId="4">'تعدیل قیمت'!$A$1:$M$13</definedName>
    <definedName name="_xlnm.Print_Area" localSheetId="8">درآمد!$A$1:$K$11</definedName>
    <definedName name="_xlnm.Print_Area" localSheetId="15">'درآمد اوراق بهادار'!$A$1:$R$24</definedName>
    <definedName name="_xlnm.Print_Area" localSheetId="12">'درآمد سپرده بانکی'!$A$1:$F$68</definedName>
    <definedName name="_xlnm.Print_Area" localSheetId="11">'درآمد سرمایه گذاری در اوراق به'!$A$1:$S$48</definedName>
    <definedName name="_xlnm.Print_Area" localSheetId="9">'درآمد سرمایه گذاری در سهام'!$A$1:$W$26</definedName>
    <definedName name="_xlnm.Print_Area" localSheetId="10">'درآمد سرمایه گذاری در صندوق'!$A$1:$T$25</definedName>
    <definedName name="_xlnm.Print_Area" localSheetId="14">'درآمد سود سهام'!$A$1:$T$12</definedName>
    <definedName name="_xlnm.Print_Area" localSheetId="16">'درآمد ناشی از تغییر قیمت اوراق'!$A$1:$S$35</definedName>
    <definedName name="_xlnm.Print_Area" localSheetId="17">'درآمد ناشی از فروش'!$A$1:$S$58</definedName>
    <definedName name="_xlnm.Print_Area" localSheetId="13">'سایر درآمدها'!$A$1:$G$10</definedName>
    <definedName name="_xlnm.Print_Area" localSheetId="7">سپرده!$A$1:$M$40</definedName>
    <definedName name="_xlnm.Print_Area" localSheetId="1">سهام!$A$1:$AB$16</definedName>
    <definedName name="_xlnm.Print_Area" localSheetId="18">'سود سپرده بانکی'!$A$1:$M$67</definedName>
    <definedName name="_xlnm.Print_Area" localSheetId="0">'صورت وضعیت'!$A$1:$C$25</definedName>
    <definedName name="_xlnm.Print_Area" localSheetId="3">'مبالغ تخصیصی اوراق'!$A$1:$R$12</definedName>
    <definedName name="_xlnm.Print_Area" localSheetId="6">'واحدهای صندوق'!$A$1:$AB$19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 l="1"/>
  <c r="F8" i="8"/>
  <c r="L40" i="7"/>
  <c r="AL13" i="5"/>
  <c r="AL14" i="5"/>
  <c r="R48" i="11"/>
  <c r="R44" i="11"/>
  <c r="P26" i="11" a="1"/>
  <c r="P26" i="11" s="1"/>
  <c r="R26" i="11" s="1"/>
  <c r="P24" i="11" a="1"/>
  <c r="P24" i="11" s="1"/>
  <c r="R24" i="11" s="1"/>
  <c r="P23" i="11" a="1"/>
  <c r="P23" i="11" s="1"/>
  <c r="R23" i="11" s="1"/>
  <c r="P22" i="11" a="1"/>
  <c r="P22" i="11" s="1"/>
  <c r="R22" i="11" s="1"/>
  <c r="P21" i="11" a="1"/>
  <c r="P21" i="11" s="1"/>
  <c r="R21" i="11" s="1"/>
  <c r="P18" i="11" a="1"/>
  <c r="P18" i="11" s="1"/>
  <c r="R18" i="11" s="1"/>
  <c r="P11" i="11" a="1"/>
  <c r="P11" i="11" s="1"/>
  <c r="R11" i="11" s="1"/>
  <c r="L21" i="11"/>
  <c r="P10" i="11" a="1"/>
  <c r="P10" i="11" s="1"/>
  <c r="R10" i="11" s="1"/>
  <c r="L10" i="11"/>
  <c r="N10" i="11"/>
  <c r="P9" i="11" a="1"/>
  <c r="P9" i="11" s="1"/>
  <c r="N9" i="11"/>
  <c r="L9" i="11"/>
  <c r="R8" i="11"/>
  <c r="P8" i="11" a="1"/>
  <c r="P8" i="11" s="1"/>
  <c r="L8" i="11"/>
  <c r="R12" i="11"/>
  <c r="R13" i="11"/>
  <c r="R14" i="11"/>
  <c r="R15" i="11"/>
  <c r="R16" i="11"/>
  <c r="R17" i="11"/>
  <c r="R19" i="11"/>
  <c r="R20" i="11"/>
  <c r="R25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5" i="11"/>
  <c r="R46" i="11"/>
  <c r="R47" i="11"/>
  <c r="R7" i="11"/>
  <c r="N7" i="11" a="1"/>
  <c r="N7" i="11" s="1"/>
  <c r="P7" i="11" a="1"/>
  <c r="P7" i="11" s="1"/>
  <c r="F23" i="11"/>
  <c r="D23" i="11"/>
  <c r="F36" i="11"/>
  <c r="D36" i="11"/>
  <c r="F35" i="11"/>
  <c r="D35" i="11"/>
  <c r="F34" i="11"/>
  <c r="D34" i="11"/>
  <c r="D33" i="11"/>
  <c r="F47" i="11"/>
  <c r="D47" i="11"/>
  <c r="D46" i="11"/>
  <c r="F46" i="11"/>
  <c r="H45" i="11"/>
  <c r="F45" i="11"/>
  <c r="D45" i="11"/>
  <c r="F44" i="11"/>
  <c r="F43" i="11"/>
  <c r="D43" i="11"/>
  <c r="F42" i="11"/>
  <c r="D42" i="11"/>
  <c r="F41" i="11"/>
  <c r="D41" i="11"/>
  <c r="F40" i="11"/>
  <c r="D40" i="11"/>
  <c r="F39" i="11"/>
  <c r="D39" i="11"/>
  <c r="F38" i="11"/>
  <c r="D38" i="11"/>
  <c r="F37" i="11"/>
  <c r="D37" i="11"/>
  <c r="D32" i="11"/>
  <c r="F31" i="11"/>
  <c r="D31" i="11"/>
  <c r="D25" i="11"/>
  <c r="J7" i="11"/>
  <c r="H7" i="11"/>
  <c r="D10" i="14"/>
  <c r="F7" i="8"/>
  <c r="L19" i="7"/>
  <c r="L12" i="7"/>
  <c r="L11" i="7"/>
  <c r="L10" i="7"/>
  <c r="L9" i="7"/>
  <c r="L8" i="7"/>
  <c r="AA18" i="4"/>
  <c r="AA17" i="4"/>
  <c r="AA15" i="4"/>
  <c r="AA14" i="4"/>
  <c r="AA13" i="4"/>
  <c r="AA10" i="4"/>
  <c r="AL19" i="5"/>
  <c r="AL22" i="5"/>
  <c r="AL24" i="5"/>
  <c r="AL25" i="5"/>
  <c r="AL23" i="5"/>
  <c r="AL21" i="5"/>
  <c r="AL20" i="5"/>
  <c r="AL18" i="5"/>
  <c r="AL17" i="5"/>
  <c r="AL16" i="5"/>
  <c r="AL15" i="5"/>
  <c r="AL9" i="5"/>
  <c r="AL12" i="5"/>
  <c r="AL11" i="5"/>
  <c r="AL10" i="5"/>
  <c r="AL8" i="5"/>
  <c r="H25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J9" i="8"/>
  <c r="F9" i="8"/>
  <c r="J6" i="8"/>
  <c r="F6" i="8"/>
  <c r="M66" i="18"/>
  <c r="K66" i="18"/>
  <c r="I66" i="18"/>
  <c r="G66" i="18"/>
  <c r="E66" i="18"/>
  <c r="C66" i="18"/>
  <c r="Q24" i="17"/>
  <c r="M24" i="17"/>
  <c r="K24" i="17"/>
  <c r="G24" i="17"/>
  <c r="S12" i="15"/>
  <c r="O12" i="15"/>
  <c r="F10" i="14"/>
  <c r="D66" i="13"/>
  <c r="F66" i="13"/>
  <c r="AA16" i="4"/>
  <c r="AA9" i="4"/>
  <c r="AA8" i="4"/>
  <c r="AA19" i="4" s="1"/>
  <c r="T26" i="9"/>
  <c r="R26" i="9"/>
  <c r="P26" i="9"/>
  <c r="N26" i="9"/>
  <c r="J26" i="9"/>
  <c r="F26" i="9"/>
  <c r="V26" i="9"/>
  <c r="AA11" i="2"/>
  <c r="AA10" i="2"/>
  <c r="AA9" i="2"/>
  <c r="Y19" i="4"/>
  <c r="W19" i="4"/>
  <c r="M19" i="4"/>
  <c r="Q19" i="4"/>
  <c r="G19" i="4"/>
  <c r="I19" i="4"/>
  <c r="S17" i="4"/>
  <c r="S15" i="4"/>
  <c r="K12" i="6"/>
  <c r="I9" i="6"/>
  <c r="I11" i="6"/>
  <c r="I10" i="6"/>
  <c r="AJ22" i="5"/>
  <c r="AH22" i="5"/>
  <c r="AD8" i="5"/>
  <c r="AD22" i="5"/>
  <c r="AD20" i="5"/>
  <c r="AD10" i="5"/>
  <c r="AJ25" i="5"/>
  <c r="AB25" i="5"/>
  <c r="X25" i="5"/>
  <c r="U12" i="2"/>
  <c r="Y12" i="2"/>
  <c r="W12" i="2"/>
  <c r="M12" i="2"/>
  <c r="R9" i="11" l="1"/>
  <c r="AA12" i="2"/>
  <c r="T25" i="5"/>
  <c r="R25" i="5"/>
  <c r="P25" i="5"/>
  <c r="P48" i="11" l="1"/>
  <c r="H48" i="11"/>
  <c r="F48" i="11"/>
  <c r="J37" i="11"/>
  <c r="J38" i="11"/>
  <c r="J39" i="11"/>
  <c r="J40" i="11"/>
  <c r="J41" i="11"/>
  <c r="J42" i="11"/>
  <c r="J43" i="11"/>
  <c r="J44" i="11"/>
  <c r="J45" i="11"/>
  <c r="J46" i="11"/>
  <c r="J47" i="11"/>
  <c r="J34" i="11"/>
  <c r="J35" i="11"/>
  <c r="J36" i="11"/>
  <c r="S11" i="15" l="1"/>
  <c r="S12" i="2" l="1"/>
  <c r="Q12" i="2"/>
  <c r="O12" i="2"/>
  <c r="I12" i="2"/>
  <c r="G12" i="2"/>
  <c r="E12" i="2"/>
  <c r="Q12" i="15"/>
  <c r="J10" i="8"/>
  <c r="L5" i="10"/>
  <c r="F5" i="14"/>
  <c r="J7" i="8" l="1"/>
  <c r="M12" i="15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S8" i="15"/>
  <c r="S9" i="15"/>
  <c r="S10" i="15"/>
  <c r="S7" i="15"/>
  <c r="K12" i="15"/>
  <c r="I12" i="15"/>
  <c r="J33" i="11" l="1"/>
  <c r="J48" i="11" s="1"/>
  <c r="D48" i="11"/>
  <c r="K5" i="21" l="1"/>
  <c r="K5" i="19"/>
  <c r="I5" i="18"/>
  <c r="M5" i="17"/>
  <c r="O5" i="15"/>
  <c r="F5" i="13"/>
  <c r="L5" i="11"/>
  <c r="L48" i="11" l="1"/>
  <c r="N48" i="11"/>
  <c r="F11" i="8" l="1"/>
  <c r="H8" i="8" s="1"/>
  <c r="J8" i="8"/>
  <c r="J11" i="8" s="1"/>
  <c r="H7" i="8" l="1"/>
  <c r="H9" i="8"/>
  <c r="H10" i="8"/>
  <c r="H6" i="8"/>
  <c r="S8" i="10"/>
  <c r="S25" i="10" s="1"/>
  <c r="H11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<sst xmlns="http://schemas.openxmlformats.org/spreadsheetml/2006/main" count="792" uniqueCount="318">
  <si>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</si>
  <si>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</si>
  <si>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</si>
  <si>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</si>
  <si>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</si>
  <si>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</si>
  <si>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</si>
  <si>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</si>
  <si>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</si>
  <si>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</si>
  <si>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</si>
  <si>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</si>
  <si>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</si>
  <si>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سرمایه گذاری آرمان گستر پاریز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</si>
  <si>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</si>
  <si>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</si>
  <si>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</si>
  <si>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</si>
  <si>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</si>
  <si>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</si>
  <si>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 خکرمان-6233-030820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</si>
  <si>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</si>
  <si>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</si>
  <si>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</si>
  <si>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</si>
  <si>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</si>
  <si>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 خکرمان-6336-030920</t>
  </si>
  <si>
    <t>اختیار خرید</t>
  </si>
  <si>
    <t>موقعیت فروش</t>
  </si>
  <si>
    <t>-</t>
  </si>
  <si>
    <t>1403/09/20</t>
  </si>
  <si>
    <t>خرید/صدور طی دوره</t>
  </si>
  <si>
    <t>فروش/ابطال طی دوره</t>
  </si>
  <si>
    <t>صندوق</t>
  </si>
  <si>
    <t>تعداد واحد</t>
  </si>
  <si>
    <t>ص.س. اهرمی نارنج - واحدهای عادی</t>
  </si>
  <si>
    <t>صندوق اهرمی جهش-واحدهای عادی</t>
  </si>
  <si>
    <t>صندوق س صنایع دایا2-بخشی</t>
  </si>
  <si>
    <t>صندوق س. اهرمی کاریزما-واحد عادی</t>
  </si>
  <si>
    <t>صندوق س.بخشی صنایع سورنا-ب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</si>
  <si>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</si>
  <si>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</si>
  <si>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</si>
  <si>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</si>
  <si>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</si>
  <si>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</si>
  <si>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</si>
  <si>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</si>
  <si>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</si>
  <si>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</si>
  <si>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</si>
  <si>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</si>
  <si>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</si>
  <si>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</si>
  <si>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</si>
  <si>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</si>
  <si>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</si>
  <si>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</si>
  <si>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</si>
  <si>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</si>
  <si>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</si>
  <si>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</si>
  <si>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</si>
  <si>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</si>
  <si>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صاف فیلم کارون051116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</si>
  <si>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</si>
  <si>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</si>
  <si>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</si>
  <si>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</si>
  <si>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</si>
  <si>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</si>
  <si>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</si>
  <si>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</si>
  <si>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</si>
  <si>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</si>
  <si>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</si>
  <si>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</si>
  <si>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</si>
  <si>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</si>
  <si>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</si>
  <si>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</si>
  <si>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</si>
  <si>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</si>
  <si>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</si>
  <si>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</si>
  <si>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</si>
  <si>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</si>
  <si>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</si>
  <si>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</si>
  <si>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</si>
  <si>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</si>
  <si>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</si>
  <si>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</si>
  <si>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</si>
  <si>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</si>
  <si>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</si>
  <si>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</si>
  <si>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</si>
  <si>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</si>
  <si>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</si>
  <si>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</si>
  <si>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</si>
  <si>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بلند مدت بانک دی یوسف آباد 0406286219000</t>
  </si>
  <si>
    <t>سپرده بلند مدت بانک گردشگری آپادانا 12033314037856</t>
  </si>
  <si>
    <t>سپرده بلند مدت بانک دی یوسف آباد 0406298526004</t>
  </si>
  <si>
    <t>سپرده کوتاه مدت بانک گردشگری نیاوران 146.9967.1403785.1</t>
  </si>
  <si>
    <t>سپرده بلند مدت بانک گردشگری آپادانا 12033314037857</t>
  </si>
  <si>
    <t>سپرده کوتاه مدت بانک ملت گلشهر 2209379182</t>
  </si>
  <si>
    <t>سپرده بلند مدت بانک ملت گلشهر 2210875874</t>
  </si>
  <si>
    <t>سپرده بلند مدت بانک پاسارگاد جهان کودک 290303156920332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</si>
  <si>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</si>
  <si>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</si>
  <si>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</si>
  <si>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</si>
  <si>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</si>
  <si>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</si>
  <si>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</si>
  <si>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</si>
  <si>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</si>
  <si>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</si>
  <si>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</si>
  <si>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</si>
  <si>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</si>
  <si>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</si>
  <si>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</si>
  <si>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</si>
  <si>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آنتی بیوتیک سازی ایران</t>
  </si>
  <si>
    <t>تولیدی و صنعتی گوهرفام</t>
  </si>
  <si>
    <t>تولیدی فولاد سپید فراب کویر</t>
  </si>
  <si>
    <t>پالایش نفت اصفهان</t>
  </si>
  <si>
    <t>بیمه اتکایی ایران معین</t>
  </si>
  <si>
    <t>نورایستا پلاستیک</t>
  </si>
  <si>
    <t>پارس فنر</t>
  </si>
  <si>
    <t>گروه سرمایه گذاری میراث فرهنگی</t>
  </si>
  <si>
    <t>توسعه سامانه ی نرم افزاری نگین</t>
  </si>
  <si>
    <t>لیزینگ ایران و شرق</t>
  </si>
  <si>
    <t>نشاسته و گلوکز آردینه</t>
  </si>
  <si>
    <t>کاشی‌ وسرامیک‌ حافظ‌</t>
  </si>
  <si>
    <t>پرداخت الکترونیک پاسارگاد</t>
  </si>
  <si>
    <t>صندوق س.بخشی صنایع معیار-ب</t>
  </si>
  <si>
    <t>صندوق اهرمی موج-واحدهای عادی</t>
  </si>
  <si>
    <t>صندوق س. بخشی کیان-ب</t>
  </si>
  <si>
    <t>عنوان</t>
  </si>
  <si>
    <t>درآمد سود اوراق</t>
  </si>
  <si>
    <t>مرابحه عام دولت2-ش.خ سایر0212</t>
  </si>
  <si>
    <t>مرابحه عام دولت5-ش.خ0302</t>
  </si>
  <si>
    <t>مرابحه عام دولت87-ش.خ030304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</si>
  <si>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</si>
  <si>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</si>
  <si>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</si>
  <si>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</si>
  <si>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</si>
  <si>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</si>
  <si>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</si>
  <si>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</si>
  <si>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خزانه-م9بودجه00-031101</t>
  </si>
  <si>
    <t>اسناد خزانه-م10بودجه00-031115</t>
  </si>
  <si>
    <t>مرابحه عام دولت105-ش.خ030503</t>
  </si>
  <si>
    <t>اسناد خزانه-م1بودجه01-040326</t>
  </si>
  <si>
    <t>مرابحه عام دولت112-ش.خ 040408</t>
  </si>
  <si>
    <t>اسناد خزانه-م3بودجه01-040520</t>
  </si>
  <si>
    <t>مرابحه عام دولت127-ش.خ040623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</si>
  <si>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</si>
  <si>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</si>
  <si>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</si>
  <si>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</si>
  <si>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</si>
  <si>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مرابحه کرمان موتور-کارون050327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</si>
  <si>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</si>
  <si>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</si>
  <si>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</si>
  <si>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</si>
  <si>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</si>
  <si>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</si>
  <si>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</si>
  <si>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</si>
  <si>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</si>
  <si>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سپرده بلند مدت موسسه اعتباری ملل مرزداران 0532.60.386.000000037</t>
  </si>
  <si>
    <t>سپرده بلند مدت بانک گردشگری آپادانا 120.1405.1403785.20</t>
  </si>
  <si>
    <t>سپرده بلند مدت بانک آینده بلوار صبا 0405311753000</t>
  </si>
  <si>
    <t>سپرده بلند مدت بانک آینده بلوار صبا 0405314939003</t>
  </si>
  <si>
    <t>سپرده بلند مدت بانک گردشگری آپادانا 120.1405.1403785.21</t>
  </si>
  <si>
    <t>سپرده بلند مدت موسسه اعتباری ملل مرزداران 053260345000000321</t>
  </si>
  <si>
    <t>سپرده بلند مدت بانک گردشگری آپادانا 120.1405.1403785.22</t>
  </si>
  <si>
    <t>سپرده بلند مدت بانک آینده بلوار صبا 0405406580008</t>
  </si>
  <si>
    <t>سپرده بلند مدت بانک گردشگری آپادانا 120.1405.1403785.23</t>
  </si>
  <si>
    <t>سپرده بلند مدت بانک گردشگری آپادانا 120.333.1403785.1</t>
  </si>
  <si>
    <t>سپرده بلند مدت موسسه اعتباری ملل مرزداران 053260345000000377</t>
  </si>
  <si>
    <t>سپرده بلند مدت بانک دی یوسف آباد 0406205097008</t>
  </si>
  <si>
    <t>سپرده بلند مدت بانک دی یوسف آباد 0406228192000</t>
  </si>
  <si>
    <t>سپرده بلند مدت بانک اقتصاد نوین میدان ونک 155-283-7256601-1</t>
  </si>
  <si>
    <t>سپرده بلند مدت بانک دی یوسف آباد 0406229449003</t>
  </si>
  <si>
    <t>سپرده بلند مدت بانک اقتصاد نوین میدان ونک 155-283-7256601-2</t>
  </si>
  <si>
    <t>سپرده بلند مدت بانک گردشگری آپادانا 120.333.1403785.2</t>
  </si>
  <si>
    <t>سپرده بلند مدت بانک گردشگری آپادانا 120.333.1403785.3</t>
  </si>
  <si>
    <t>سپرده بلند مدت بانک گردشگری آپادانا 120.333.1403785.4</t>
  </si>
  <si>
    <t>سپرده بلند مدت بانک گردشگری آپادانا 120.333.1403785.5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</si>
  <si>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</si>
  <si>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</si>
  <si>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</si>
  <si>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</si>
  <si>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</si>
  <si>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</si>
  <si>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</si>
  <si>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</si>
  <si>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</si>
  <si>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</si>
  <si>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1403/01/19</t>
  </si>
  <si>
    <t>1403/04/28</t>
  </si>
  <si>
    <t>1403/03/01</t>
  </si>
  <si>
    <t>سود اوراق بهادار با درآمد ثابت</t>
  </si>
  <si>
    <t>نرخ سود علی الحساب</t>
  </si>
  <si>
    <t>درآمد سود</t>
  </si>
  <si>
    <t>خالص درآمد</t>
  </si>
  <si>
    <t>1405/03/27</t>
  </si>
  <si>
    <t>1403/03/04</t>
  </si>
  <si>
    <t>1404/04/07</t>
  </si>
  <si>
    <t>1404/06/22</t>
  </si>
  <si>
    <t>1403/05/03</t>
  </si>
  <si>
    <t>1402/12/25</t>
  </si>
  <si>
    <t>1403/02/16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</si>
  <si>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</si>
  <si>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</si>
  <si>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</si>
  <si>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</si>
  <si>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</si>
  <si>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</si>
  <si>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</si>
  <si>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</si>
  <si>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</si>
  <si>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</si>
  <si>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</si>
  <si>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</si>
  <si>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</si>
  <si>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</si>
  <si>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</si>
  <si>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</si>
  <si>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</si>
  <si>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</si>
  <si>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</si>
  <si>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</si>
  <si>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</si>
  <si>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</si>
  <si>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</si>
  <si>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</si>
  <si>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</si>
  <si>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1403/06/05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</si>
  <si>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</si>
  <si>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</si>
  <si>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</si>
  <si>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</si>
  <si>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</si>
  <si>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>سپرده کوتاه مدت بانک صادرات احمد قصیر 0218451899007</t>
  </si>
  <si>
    <t>سپرده بلند مدت بانک گردشگری آپادانا 12033314037858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</si>
  <si>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</si>
  <si>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</si>
  <si>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صندوق س صنایع مفید3- بخشی</t>
  </si>
  <si>
    <t>صندوق سرمایه گذاری برلیان-سهام</t>
  </si>
  <si>
    <t>صندوق واسطه گری مالی یکم-سهام</t>
  </si>
  <si>
    <t>صندوق پالایشی یکم-سهام</t>
  </si>
  <si>
    <t>اسناد خزانه-م8بودجه02-041211</t>
  </si>
  <si>
    <t>مرابحه افق قلعه پارسیان060722</t>
  </si>
  <si>
    <t>سود اوراق مشارکت 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</si>
  <si>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</si>
  <si>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</si>
  <si>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</si>
  <si>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</si>
  <si>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</si>
  <si>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</si>
  <si>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</si>
  <si>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</si>
  <si>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1404/12/10</t>
  </si>
  <si>
    <t>1403/08/30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</si>
  <si>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</si>
  <si>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</si>
  <si>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س.پشتوانه سکه طلا کهربا</t>
  </si>
  <si>
    <t>صندوق سکه طلای کیان</t>
  </si>
  <si>
    <t>صندوق س. اهرمی کاریزما</t>
  </si>
  <si>
    <t>سود اوراق مرابحه عام دولت105-ش.خ030503</t>
  </si>
  <si>
    <t>برای ماه منتهی به 1403/09/30</t>
  </si>
  <si>
    <t>1403/09/30</t>
  </si>
  <si>
    <t>تولیدی برنا باطری</t>
  </si>
  <si>
    <t>کانی کربن طبس</t>
  </si>
  <si>
    <t>دانش بنیان پویا نیرو</t>
  </si>
  <si>
    <t>مرابحه عام دولت112-ش.خ040408</t>
  </si>
  <si>
    <t>1402/12/28</t>
  </si>
  <si>
    <t>1401/06/08</t>
  </si>
  <si>
    <t>صندوق س.سهامی تیام</t>
  </si>
  <si>
    <t>صندوق س. سهام زرین کوروش</t>
  </si>
  <si>
    <t>صندوق س. زیتون نماد پایا</t>
  </si>
  <si>
    <t>25,190,058</t>
  </si>
  <si>
    <t>98,772,576,000</t>
  </si>
  <si>
    <t>25,168,355,186</t>
  </si>
  <si>
    <t>38,056,057,851</t>
  </si>
  <si>
    <t>سپرده کوتاه مدت بانک پاسارگاد جهان کودک 2908100156920331</t>
  </si>
  <si>
    <t>حساب جاری بانک خاورمیانه نیایش 101311040707075301</t>
  </si>
  <si>
    <t>سپرده بلند مدت بانک گردشگری نیاوران 14633314037852</t>
  </si>
  <si>
    <t>سپرده بلند مدت بانک پاسارگاد جهان کودک 290303156920333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</si>
  <si>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</si>
  <si>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</si>
  <si>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</si>
  <si>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</si>
  <si>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</si>
  <si>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</si>
  <si>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</si>
  <si>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2350799595</t>
  </si>
  <si>
    <t>سپرده بلند مدت بانک گردشگری نیاوران 14633314037855</t>
  </si>
  <si>
    <t>سپرده بلند مدت بانک گردشگری آپادانا 120333140378510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</si>
  <si>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</si>
  <si>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</si>
  <si>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</si>
  <si>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</si>
  <si>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صندوق س.سهامی تیام-س</t>
  </si>
  <si>
    <t>صندوق س زیتون نماد پایا- مختلط</t>
  </si>
  <si>
    <t>سپرده بلند مدت بانک پاسارگاد جهان کودک 290303156920331</t>
  </si>
  <si>
    <t>سپرده بلند مدت بانک گردشگری نیاوران  14633314037851</t>
  </si>
  <si>
    <t>سپرده بلند مدت بانک گردشگری نیاوران 14633314037853</t>
  </si>
  <si>
    <t>صندوق س. سهام زرین کوروش-س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</si>
</sst>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;\(#,##0\)"/>
  </numFmts>
  <fonts count="3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b/>
      <sz val="8"/>
      <color theme="1"/>
      <name val="Tahoma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0" tint="-0.34998626667073579"/>
      <name val="Arial"/>
      <family val="2"/>
    </font>
    <font>
      <sz val="11"/>
      <color theme="0" tint="-0.34998626667073579"/>
      <name val="IRAN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32" fillId="0" borderId="0"/>
  </cellStyleXfs>
  <cellXfs count="314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0" borderId="4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3" fillId="0" borderId="2" xfId="0" applyNumberFormat="1" applyFont="1" applyBorder="1" applyAlignment="1">
      <alignment horizontal="center" vertical="top"/>
    </xf>
    <xf numFmtId="37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3" fontId="2" fillId="0" borderId="8" xfId="0" applyNumberFormat="1" applyFont="1" applyBorder="1" applyAlignment="1">
      <alignment horizontal="center" vertical="top"/>
    </xf>
    <xf numFmtId="3" fontId="2" fillId="0" borderId="9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 vertical="top"/>
    </xf>
    <xf numFmtId="37" fontId="12" fillId="0" borderId="0" xfId="0" applyNumberFormat="1" applyFont="1" applyAlignment="1">
      <alignment horizontal="center"/>
    </xf>
    <xf numFmtId="37" fontId="2" fillId="0" borderId="5" xfId="0" applyNumberFormat="1" applyFont="1" applyBorder="1" applyAlignment="1">
      <alignment horizontal="center" vertical="top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 applyAlignment="1">
      <alignment wrapText="1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37" fontId="6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center" vertical="top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37" fontId="10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37" fontId="2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6" fillId="2" borderId="0" xfId="0" applyFont="1" applyFill="1" applyAlignment="1">
      <alignment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8" fillId="2" borderId="0" xfId="0" applyNumberFormat="1" applyFont="1" applyFill="1" applyAlignment="1">
      <alignment vertical="center" wrapText="1" readingOrder="2"/>
    </xf>
    <xf numFmtId="10" fontId="29" fillId="2" borderId="0" xfId="0" applyNumberFormat="1" applyFont="1" applyFill="1"/>
    <xf numFmtId="10" fontId="29" fillId="2" borderId="0" xfId="0" applyNumberFormat="1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3" fontId="20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center"/>
    </xf>
    <xf numFmtId="37" fontId="7" fillId="2" borderId="0" xfId="0" applyNumberFormat="1" applyFont="1" applyFill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top"/>
    </xf>
    <xf numFmtId="37" fontId="7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horizontal="center" vertical="top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17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top"/>
    </xf>
    <xf numFmtId="3" fontId="30" fillId="0" borderId="0" xfId="0" applyNumberFormat="1" applyFont="1" applyAlignment="1">
      <alignment horizontal="left"/>
    </xf>
    <xf numFmtId="10" fontId="6" fillId="2" borderId="2" xfId="0" applyNumberFormat="1" applyFont="1" applyFill="1" applyBorder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0" fontId="3" fillId="0" borderId="2" xfId="0" applyNumberFormat="1" applyFont="1" applyBorder="1" applyAlignment="1">
      <alignment horizontal="center" vertical="top"/>
    </xf>
    <xf numFmtId="10" fontId="3" fillId="0" borderId="0" xfId="0" applyNumberFormat="1" applyFont="1" applyAlignment="1">
      <alignment horizontal="center" vertical="top"/>
    </xf>
    <xf numFmtId="0" fontId="7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 vertical="top"/>
    </xf>
    <xf numFmtId="3" fontId="2" fillId="2" borderId="9" xfId="0" applyNumberFormat="1" applyFont="1" applyFill="1" applyBorder="1" applyAlignment="1">
      <alignment horizontal="center" vertical="top"/>
    </xf>
    <xf numFmtId="10" fontId="2" fillId="2" borderId="9" xfId="0" applyNumberFormat="1" applyFont="1" applyFill="1" applyBorder="1" applyAlignment="1">
      <alignment horizontal="center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4" fontId="3" fillId="0" borderId="0" xfId="0" applyNumberFormat="1" applyFont="1" applyAlignment="1">
      <alignment horizontal="center" vertical="top"/>
    </xf>
    <xf numFmtId="37" fontId="6" fillId="2" borderId="0" xfId="0" applyNumberFormat="1" applyFont="1" applyFill="1" applyAlignment="1">
      <alignment horizontal="right" vertical="center"/>
    </xf>
    <xf numFmtId="3" fontId="2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 vertical="top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left"/>
    </xf>
    <xf numFmtId="38" fontId="2" fillId="0" borderId="5" xfId="0" applyNumberFormat="1" applyFont="1" applyBorder="1" applyAlignment="1">
      <alignment horizontal="center" vertical="top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1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37" fontId="5" fillId="2" borderId="0" xfId="0" applyNumberFormat="1" applyFont="1" applyFill="1" applyAlignment="1">
      <alignment horizontal="center" vertical="top"/>
    </xf>
    <xf numFmtId="38" fontId="3" fillId="0" borderId="2" xfId="0" applyNumberFormat="1" applyFont="1" applyBorder="1" applyAlignment="1">
      <alignment horizontal="center" vertical="top"/>
    </xf>
    <xf numFmtId="37" fontId="5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/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37" fontId="4" fillId="2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10" fontId="2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5" fillId="2" borderId="0" xfId="0" applyNumberFormat="1" applyFont="1" applyFill="1" applyAlignment="1">
      <alignment horizontal="center" vertical="top"/>
    </xf>
    <xf numFmtId="3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37" fontId="4" fillId="0" borderId="8" xfId="0" applyNumberFormat="1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top"/>
    </xf>
    <xf numFmtId="37" fontId="4" fillId="2" borderId="8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 readingOrder="1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3" fontId="6" fillId="2" borderId="0" xfId="0" applyNumberFormat="1" applyFont="1" applyFill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 readingOrder="2"/>
    </xf>
    <xf numFmtId="3" fontId="3" fillId="2" borderId="6" xfId="0" applyNumberFormat="1" applyFont="1" applyFill="1" applyBorder="1" applyAlignment="1">
      <alignment horizontal="center" vertical="top"/>
    </xf>
    <xf numFmtId="4" fontId="3" fillId="0" borderId="2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10" fontId="3" fillId="0" borderId="4" xfId="0" applyNumberFormat="1" applyFont="1" applyBorder="1" applyAlignment="1">
      <alignment horizontal="right" vertical="top"/>
    </xf>
    <xf numFmtId="10" fontId="3" fillId="0" borderId="0" xfId="0" applyNumberFormat="1" applyFont="1" applyAlignment="1">
      <alignment horizontal="right" vertical="top"/>
    </xf>
    <xf numFmtId="4" fontId="11" fillId="0" borderId="5" xfId="0" applyNumberFormat="1" applyFont="1" applyBorder="1" applyAlignment="1">
      <alignment horizontal="right" vertical="top"/>
    </xf>
    <xf numFmtId="3" fontId="11" fillId="0" borderId="0" xfId="0" applyNumberFormat="1" applyFont="1" applyAlignment="1">
      <alignment horizontal="right" vertical="top"/>
    </xf>
    <xf numFmtId="3" fontId="11" fillId="0" borderId="5" xfId="0" applyNumberFormat="1" applyFont="1" applyBorder="1" applyAlignment="1">
      <alignment horizontal="right" vertical="top"/>
    </xf>
    <xf numFmtId="3" fontId="3" fillId="0" borderId="8" xfId="0" applyNumberFormat="1" applyFont="1" applyBorder="1" applyAlignment="1">
      <alignment horizontal="right" vertical="top"/>
    </xf>
    <xf numFmtId="38" fontId="3" fillId="0" borderId="5" xfId="0" applyNumberFormat="1" applyFont="1" applyBorder="1" applyAlignment="1">
      <alignment horizontal="right" vertical="top"/>
    </xf>
    <xf numFmtId="0" fontId="33" fillId="0" borderId="0" xfId="0" applyFont="1" applyAlignment="1">
      <alignment horizontal="left"/>
    </xf>
    <xf numFmtId="3" fontId="2" fillId="0" borderId="5" xfId="0" applyNumberFormat="1" applyFont="1" applyBorder="1" applyAlignment="1">
      <alignment horizontal="right" vertical="top"/>
    </xf>
    <xf numFmtId="4" fontId="2" fillId="0" borderId="5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3" fontId="7" fillId="0" borderId="0" xfId="0" applyNumberFormat="1" applyFont="1" applyAlignment="1">
      <alignment horizontal="left" wrapText="1"/>
    </xf>
    <xf numFmtId="164" fontId="7" fillId="0" borderId="2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164" fontId="2" fillId="0" borderId="5" xfId="0" applyNumberFormat="1" applyFont="1" applyBorder="1" applyAlignment="1">
      <alignment horizontal="center" vertical="top"/>
    </xf>
    <xf numFmtId="164" fontId="7" fillId="0" borderId="0" xfId="0" applyNumberFormat="1" applyFont="1" applyAlignment="1">
      <alignment horizontal="left"/>
    </xf>
    <xf numFmtId="10" fontId="3" fillId="0" borderId="5" xfId="0" applyNumberFormat="1" applyFont="1" applyBorder="1" applyAlignment="1">
      <alignment horizontal="right" vertical="top"/>
    </xf>
    <xf numFmtId="37" fontId="6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right"/>
    </xf>
    <xf numFmtId="38" fontId="11" fillId="0" borderId="0" xfId="0" applyNumberFormat="1" applyFont="1" applyAlignment="1">
      <alignment horizontal="right" vertical="top"/>
    </xf>
    <xf numFmtId="40" fontId="6" fillId="0" borderId="0" xfId="0" applyNumberFormat="1" applyFont="1" applyAlignment="1">
      <alignment horizontal="right" vertical="top"/>
    </xf>
    <xf numFmtId="0" fontId="2" fillId="2" borderId="3" xfId="0" applyFont="1" applyFill="1" applyBorder="1" applyAlignment="1">
      <alignment horizontal="right" vertical="center" wrapText="1"/>
    </xf>
    <xf numFmtId="38" fontId="3" fillId="0" borderId="0" xfId="0" applyNumberFormat="1" applyFont="1" applyAlignment="1">
      <alignment horizontal="right" vertical="center"/>
    </xf>
    <xf numFmtId="0" fontId="0" fillId="2" borderId="0" xfId="0" applyFill="1" applyAlignment="1">
      <alignment horizontal="right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3" fontId="27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0" fillId="2" borderId="0" xfId="0" applyNumberFormat="1" applyFont="1" applyFill="1" applyAlignment="1">
      <alignment horizontal="center" vertical="top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" fontId="3" fillId="2" borderId="2" xfId="0" applyNumberFormat="1" applyFont="1" applyFill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3" fontId="2" fillId="0" borderId="8" xfId="0" applyNumberFormat="1" applyFont="1" applyBorder="1" applyAlignment="1">
      <alignment horizontal="center" vertical="top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0" fontId="1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top"/>
    </xf>
    <xf numFmtId="3" fontId="3" fillId="0" borderId="6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34" fillId="3" borderId="0" xfId="0" applyFont="1" applyFill="1" applyAlignment="1">
      <alignment horizontal="left"/>
    </xf>
    <xf numFmtId="3" fontId="35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left"/>
    </xf>
  </cellXfs>
  <cellStyles count="3">
    <cellStyle name="Hyperlink" xfId="1" builtinId="8"/>
    <cellStyle name="Normal" xfId="0" builtinId="0"/>
    <cellStyle name="Normal 2" xfId="2" xr:uid="{334AFA9D-A66F-4C28-858B-731CFF6284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1:C23"/>
  <sheetViews>
    <sheetView rightToLeft="1" tabSelected="1" view="pageBreakPreview" topLeftCell="A10" zoomScaleNormal="100" zoomScaleSheetLayoutView="100" workbookViewId="0">
      <selection activeCell="A19" sqref="A19:C19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252"/>
      <c r="B11" s="252"/>
      <c r="C11" s="252"/>
    </row>
    <row r="12" spans="1:3" ht="21.75" customHeight="1">
      <c r="A12" s="252"/>
      <c r="B12" s="252"/>
      <c r="C12" s="252"/>
    </row>
    <row r="13" spans="1:3" ht="21.75" customHeight="1">
      <c r="A13" s="252"/>
      <c r="B13" s="252"/>
      <c r="C13" s="252"/>
    </row>
    <row r="14" spans="1:3" ht="28.5" customHeight="1"/>
    <row r="15" spans="1:3" ht="24.75">
      <c r="A15" s="61"/>
      <c r="B15" s="253"/>
      <c r="C15" s="61"/>
    </row>
    <row r="16" spans="1:3" ht="24.75">
      <c r="A16" s="61"/>
      <c r="B16" s="253"/>
      <c r="C16" s="61"/>
    </row>
    <row r="17" spans="1:3" ht="26.25">
      <c r="A17" s="251" t="s">
        <v>0</v>
      </c>
      <c r="B17" s="251"/>
      <c r="C17" s="251"/>
    </row>
    <row r="18" spans="1:3" ht="26.25">
      <c r="A18" s="251" t="s">
        <v>1</v>
      </c>
      <c r="B18" s="251"/>
      <c r="C18" s="251"/>
    </row>
    <row r="19" spans="1:3" ht="26.25">
      <c r="A19" s="251" t="s">
        <v>279</v>
      </c>
      <c r="B19" s="251"/>
      <c r="C19" s="251"/>
    </row>
    <row r="20" spans="1:3" ht="24.75">
      <c r="A20" s="61"/>
      <c r="B20" s="61"/>
      <c r="C20" s="61"/>
    </row>
    <row r="21" spans="1:3" ht="24.75">
      <c r="A21" s="61"/>
      <c r="B21" s="61"/>
      <c r="C21" s="61"/>
    </row>
    <row r="22" spans="1:3" ht="24.75">
      <c r="A22" s="61"/>
      <c r="B22" s="61"/>
      <c r="C22" s="61"/>
    </row>
    <row r="23" spans="1:3" ht="24.75">
      <c r="A23" s="61"/>
      <c r="B23" s="61"/>
      <c r="C23" s="61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AM32"/>
  <sheetViews>
    <sheetView rightToLeft="1" view="pageBreakPreview" topLeftCell="A3" zoomScale="93" zoomScaleNormal="100" zoomScaleSheetLayoutView="93" workbookViewId="0">
      <selection activeCell="V16" sqref="V16"/>
    </sheetView>
  </sheetViews>
  <sheetFormatPr defaultRowHeight="30" customHeight="1"/>
  <cols>
    <col min="1" max="1" width="6.140625" style="19" bestFit="1" customWidth="1"/>
    <col min="2" max="2" width="21.140625" style="19" customWidth="1"/>
    <col min="3" max="3" width="0.7109375" style="19" customWidth="1"/>
    <col min="4" max="4" width="15.7109375" style="19" bestFit="1" customWidth="1"/>
    <col min="5" max="5" width="1.28515625" style="19" customWidth="1"/>
    <col min="6" max="6" width="16.5703125" style="19" bestFit="1" customWidth="1"/>
    <col min="7" max="7" width="1.28515625" style="19" customWidth="1"/>
    <col min="8" max="8" width="15.140625" style="69" bestFit="1" customWidth="1"/>
    <col min="9" max="9" width="1.28515625" style="19" customWidth="1"/>
    <col min="10" max="10" width="16.5703125" style="19" bestFit="1" customWidth="1"/>
    <col min="11" max="11" width="1.28515625" style="19" customWidth="1"/>
    <col min="12" max="12" width="17.42578125" style="115" bestFit="1" customWidth="1"/>
    <col min="13" max="13" width="1.28515625" style="19" customWidth="1"/>
    <col min="14" max="14" width="16.140625" style="69" bestFit="1" customWidth="1"/>
    <col min="15" max="15" width="1.28515625" style="69" customWidth="1"/>
    <col min="16" max="16" width="17.140625" style="69" bestFit="1" customWidth="1"/>
    <col min="17" max="17" width="0.85546875" style="69" customWidth="1"/>
    <col min="18" max="18" width="17" style="69" customWidth="1"/>
    <col min="19" max="19" width="1.140625" style="19" customWidth="1"/>
    <col min="20" max="20" width="16.42578125" style="19" bestFit="1" customWidth="1"/>
    <col min="21" max="21" width="1.28515625" style="19" customWidth="1"/>
    <col min="22" max="22" width="17.42578125" style="115" bestFit="1" customWidth="1"/>
    <col min="23" max="23" width="0.28515625" style="19" customWidth="1"/>
    <col min="24" max="24" width="23.5703125" style="135" customWidth="1"/>
    <col min="25" max="25" width="9.140625" style="37" customWidth="1"/>
    <col min="26" max="26" width="18.7109375" style="19" bestFit="1" customWidth="1"/>
    <col min="27" max="27" width="9.140625" style="19" customWidth="1"/>
    <col min="28" max="28" width="16.85546875" style="19" bestFit="1" customWidth="1"/>
    <col min="29" max="29" width="9.140625" style="19" customWidth="1"/>
    <col min="30" max="30" width="26.28515625" style="19" bestFit="1" customWidth="1"/>
    <col min="31" max="16384" width="9.140625" style="19"/>
  </cols>
  <sheetData>
    <row r="1" spans="1:39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</row>
    <row r="2" spans="1:39" ht="30" customHeight="1">
      <c r="A2" s="260" t="s">
        <v>110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</row>
    <row r="3" spans="1:39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</row>
    <row r="4" spans="1:39" s="20" customFormat="1" ht="30" customHeight="1">
      <c r="A4" s="259" t="s">
        <v>247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X4" s="156"/>
      <c r="Y4" s="57"/>
    </row>
    <row r="5" spans="1:39" ht="30" customHeight="1">
      <c r="D5" s="261" t="s">
        <v>121</v>
      </c>
      <c r="E5" s="261"/>
      <c r="F5" s="261"/>
      <c r="G5" s="261"/>
      <c r="H5" s="261"/>
      <c r="I5" s="261"/>
      <c r="J5" s="261"/>
      <c r="K5" s="261"/>
      <c r="L5" s="261"/>
      <c r="N5" s="261" t="s">
        <v>232</v>
      </c>
      <c r="O5" s="261"/>
      <c r="P5" s="261"/>
      <c r="Q5" s="279"/>
      <c r="R5" s="261"/>
      <c r="S5" s="261"/>
      <c r="T5" s="261"/>
      <c r="U5" s="261"/>
      <c r="V5" s="261"/>
    </row>
    <row r="6" spans="1:39" ht="30" customHeight="1">
      <c r="D6" s="33"/>
      <c r="E6" s="33"/>
      <c r="F6" s="33"/>
      <c r="G6" s="33"/>
      <c r="H6" s="103"/>
      <c r="I6" s="33"/>
      <c r="J6" s="262" t="s">
        <v>14</v>
      </c>
      <c r="K6" s="262"/>
      <c r="L6" s="262"/>
      <c r="N6" s="103"/>
      <c r="O6" s="103"/>
      <c r="P6" s="103"/>
      <c r="Q6" s="103"/>
      <c r="R6" s="103"/>
      <c r="S6" s="33"/>
      <c r="T6" s="262" t="s">
        <v>14</v>
      </c>
      <c r="U6" s="262"/>
      <c r="V6" s="262"/>
    </row>
    <row r="7" spans="1:39" ht="30" customHeight="1">
      <c r="A7" s="261" t="s">
        <v>122</v>
      </c>
      <c r="B7" s="261"/>
      <c r="D7" s="1" t="s">
        <v>123</v>
      </c>
      <c r="F7" s="1" t="s">
        <v>124</v>
      </c>
      <c r="H7" s="76" t="s">
        <v>125</v>
      </c>
      <c r="J7" s="2" t="s">
        <v>90</v>
      </c>
      <c r="K7" s="33"/>
      <c r="L7" s="114" t="s">
        <v>113</v>
      </c>
      <c r="N7" s="76" t="s">
        <v>123</v>
      </c>
      <c r="O7" s="271" t="s">
        <v>124</v>
      </c>
      <c r="P7" s="271"/>
      <c r="Q7" s="206"/>
      <c r="R7" s="76" t="s">
        <v>125</v>
      </c>
      <c r="T7" s="2" t="s">
        <v>90</v>
      </c>
      <c r="U7" s="33"/>
      <c r="V7" s="114" t="s">
        <v>113</v>
      </c>
    </row>
    <row r="8" spans="1:39" ht="30" customHeight="1">
      <c r="A8" s="267" t="s">
        <v>126</v>
      </c>
      <c r="B8" s="267"/>
      <c r="C8"/>
      <c r="D8" s="87">
        <v>0</v>
      </c>
      <c r="E8"/>
      <c r="F8" s="87">
        <v>0</v>
      </c>
      <c r="G8"/>
      <c r="H8" s="87">
        <v>0</v>
      </c>
      <c r="I8"/>
      <c r="J8" s="87">
        <v>0</v>
      </c>
      <c r="K8"/>
      <c r="L8" s="218">
        <v>0</v>
      </c>
      <c r="M8"/>
      <c r="N8" s="87">
        <v>0</v>
      </c>
      <c r="O8"/>
      <c r="P8" s="87">
        <v>0</v>
      </c>
      <c r="Q8" s="87"/>
      <c r="R8" s="87">
        <v>551256</v>
      </c>
      <c r="S8" s="87"/>
      <c r="T8" s="87">
        <v>551256</v>
      </c>
      <c r="U8" s="87">
        <v>551256</v>
      </c>
      <c r="V8" s="218">
        <v>0</v>
      </c>
      <c r="W8" s="218">
        <v>0</v>
      </c>
      <c r="X8" s="191"/>
      <c r="Y8" s="192"/>
      <c r="Z8" s="118"/>
      <c r="AA8" s="25"/>
      <c r="AB8" s="25"/>
      <c r="AC8" s="25"/>
      <c r="AD8" s="25"/>
      <c r="AF8" s="260"/>
      <c r="AG8" s="260"/>
      <c r="AH8" s="260"/>
      <c r="AI8" s="260"/>
      <c r="AJ8" s="260"/>
      <c r="AK8" s="260"/>
      <c r="AL8" s="260"/>
      <c r="AM8" s="260"/>
    </row>
    <row r="9" spans="1:39" ht="30" customHeight="1">
      <c r="A9" s="263" t="s">
        <v>127</v>
      </c>
      <c r="B9" s="263"/>
      <c r="C9"/>
      <c r="D9" s="48">
        <v>0</v>
      </c>
      <c r="E9"/>
      <c r="F9" s="48">
        <v>0</v>
      </c>
      <c r="G9"/>
      <c r="H9" s="48">
        <v>0</v>
      </c>
      <c r="I9"/>
      <c r="J9" s="48">
        <v>0</v>
      </c>
      <c r="K9"/>
      <c r="L9" s="42">
        <v>0</v>
      </c>
      <c r="M9"/>
      <c r="N9" s="48">
        <v>420000</v>
      </c>
      <c r="O9"/>
      <c r="P9" s="48">
        <v>0</v>
      </c>
      <c r="Q9" s="48"/>
      <c r="R9" s="246">
        <v>-288844</v>
      </c>
      <c r="S9" s="48"/>
      <c r="T9" s="48">
        <v>131156</v>
      </c>
      <c r="U9" s="48">
        <v>131156</v>
      </c>
      <c r="V9" s="42">
        <v>0</v>
      </c>
      <c r="W9" s="42">
        <v>0</v>
      </c>
      <c r="X9" s="191"/>
      <c r="Y9" s="192"/>
      <c r="Z9" s="118"/>
      <c r="AB9" s="96"/>
      <c r="AD9" s="96"/>
      <c r="AF9" s="96"/>
      <c r="AH9" s="96"/>
      <c r="AJ9" s="96"/>
      <c r="AL9" s="296"/>
      <c r="AM9" s="296"/>
    </row>
    <row r="10" spans="1:39" ht="30" customHeight="1">
      <c r="A10" s="263" t="s">
        <v>128</v>
      </c>
      <c r="B10" s="263"/>
      <c r="C10"/>
      <c r="D10" s="48">
        <v>0</v>
      </c>
      <c r="E10"/>
      <c r="F10" s="48">
        <v>0</v>
      </c>
      <c r="G10"/>
      <c r="H10" s="48">
        <v>0</v>
      </c>
      <c r="I10"/>
      <c r="J10" s="48">
        <v>0</v>
      </c>
      <c r="K10"/>
      <c r="L10" s="42">
        <v>0</v>
      </c>
      <c r="M10"/>
      <c r="N10" s="48">
        <v>0</v>
      </c>
      <c r="O10"/>
      <c r="P10" s="48">
        <v>0</v>
      </c>
      <c r="Q10" s="48"/>
      <c r="R10" s="48">
        <v>426542648</v>
      </c>
      <c r="S10" s="48"/>
      <c r="T10" s="48">
        <v>426542648</v>
      </c>
      <c r="U10" s="48">
        <v>426542648</v>
      </c>
      <c r="V10" s="42">
        <v>0.03</v>
      </c>
      <c r="W10" s="42">
        <v>0.03</v>
      </c>
      <c r="X10" s="191"/>
      <c r="Y10" s="192"/>
      <c r="Z10" s="118"/>
      <c r="AA10" s="70"/>
      <c r="AB10" s="71"/>
      <c r="AC10" s="70"/>
      <c r="AD10" s="68"/>
      <c r="AE10" s="70"/>
      <c r="AF10" s="71"/>
      <c r="AG10" s="70"/>
      <c r="AH10" s="71"/>
      <c r="AI10" s="70"/>
      <c r="AJ10" s="71"/>
      <c r="AK10" s="70"/>
      <c r="AL10" s="297"/>
      <c r="AM10" s="297"/>
    </row>
    <row r="11" spans="1:39" ht="30" customHeight="1">
      <c r="A11" s="263" t="s">
        <v>129</v>
      </c>
      <c r="B11" s="263"/>
      <c r="C11"/>
      <c r="D11" s="48">
        <v>0</v>
      </c>
      <c r="E11"/>
      <c r="F11" s="48">
        <v>0</v>
      </c>
      <c r="G11"/>
      <c r="H11" s="48">
        <v>0</v>
      </c>
      <c r="I11"/>
      <c r="J11" s="48">
        <v>0</v>
      </c>
      <c r="K11"/>
      <c r="L11" s="42">
        <v>0</v>
      </c>
      <c r="M11"/>
      <c r="N11" s="48">
        <v>0</v>
      </c>
      <c r="O11"/>
      <c r="P11" s="48">
        <v>0</v>
      </c>
      <c r="Q11" s="48"/>
      <c r="R11" s="48">
        <v>6250183264</v>
      </c>
      <c r="S11" s="48"/>
      <c r="T11" s="48">
        <v>6250183264</v>
      </c>
      <c r="U11" s="48">
        <v>6250183264</v>
      </c>
      <c r="V11" s="42">
        <v>0.45</v>
      </c>
      <c r="W11" s="42">
        <v>0.45</v>
      </c>
      <c r="X11" s="191"/>
      <c r="Y11" s="192"/>
      <c r="Z11" s="118"/>
      <c r="AA11" s="70"/>
      <c r="AB11" s="71"/>
      <c r="AC11" s="70"/>
      <c r="AD11" s="68"/>
      <c r="AE11" s="70"/>
      <c r="AF11" s="71"/>
      <c r="AG11" s="70"/>
      <c r="AH11" s="71"/>
      <c r="AI11" s="70"/>
      <c r="AJ11" s="71"/>
      <c r="AK11" s="70"/>
      <c r="AL11" s="298"/>
      <c r="AM11" s="298"/>
    </row>
    <row r="12" spans="1:39" ht="30" customHeight="1">
      <c r="A12" s="263" t="s">
        <v>130</v>
      </c>
      <c r="B12" s="263"/>
      <c r="C12"/>
      <c r="D12" s="48">
        <v>0</v>
      </c>
      <c r="E12"/>
      <c r="F12" s="48">
        <v>0</v>
      </c>
      <c r="G12"/>
      <c r="H12" s="48">
        <v>0</v>
      </c>
      <c r="I12"/>
      <c r="J12" s="48">
        <v>0</v>
      </c>
      <c r="K12"/>
      <c r="L12" s="42">
        <v>0</v>
      </c>
      <c r="M12"/>
      <c r="N12" s="48">
        <v>0</v>
      </c>
      <c r="O12"/>
      <c r="P12" s="48">
        <v>0</v>
      </c>
      <c r="Q12" s="48"/>
      <c r="R12" s="48">
        <v>540946</v>
      </c>
      <c r="S12" s="48"/>
      <c r="T12" s="48">
        <v>540946</v>
      </c>
      <c r="U12" s="48">
        <v>540946</v>
      </c>
      <c r="V12" s="42">
        <v>0</v>
      </c>
      <c r="W12" s="42">
        <v>0</v>
      </c>
      <c r="X12" s="191"/>
      <c r="Y12" s="192"/>
      <c r="Z12" s="118"/>
      <c r="AA12" s="70"/>
      <c r="AB12" s="71"/>
      <c r="AC12" s="70"/>
      <c r="AD12" s="72"/>
      <c r="AE12" s="68"/>
      <c r="AF12" s="71"/>
      <c r="AG12" s="70"/>
      <c r="AH12" s="71"/>
      <c r="AI12" s="70"/>
      <c r="AJ12" s="71"/>
      <c r="AK12" s="70"/>
      <c r="AL12" s="298"/>
      <c r="AM12" s="298"/>
    </row>
    <row r="13" spans="1:39" ht="30" customHeight="1">
      <c r="A13" s="263" t="s">
        <v>12</v>
      </c>
      <c r="B13" s="263"/>
      <c r="C13"/>
      <c r="D13" s="48">
        <v>0</v>
      </c>
      <c r="E13"/>
      <c r="F13" s="48">
        <v>0</v>
      </c>
      <c r="G13"/>
      <c r="H13" s="48">
        <v>0</v>
      </c>
      <c r="I13"/>
      <c r="J13" s="48">
        <v>0</v>
      </c>
      <c r="K13"/>
      <c r="L13" s="42">
        <v>0</v>
      </c>
      <c r="M13"/>
      <c r="N13" s="48">
        <v>184189170</v>
      </c>
      <c r="O13"/>
      <c r="P13" s="48">
        <v>0</v>
      </c>
      <c r="Q13" s="48"/>
      <c r="R13" s="246">
        <v>-4744660018</v>
      </c>
      <c r="S13" s="246"/>
      <c r="T13" s="246">
        <v>-4560470848</v>
      </c>
      <c r="U13" s="246">
        <v>-4560470848</v>
      </c>
      <c r="V13" s="247">
        <v>-0.33</v>
      </c>
      <c r="W13" s="42">
        <v>-0.33</v>
      </c>
      <c r="X13" s="191"/>
      <c r="Y13" s="192"/>
      <c r="Z13" s="118"/>
      <c r="AA13" s="70"/>
      <c r="AB13" s="71"/>
      <c r="AC13" s="70"/>
      <c r="AD13" s="68"/>
      <c r="AE13" s="70"/>
      <c r="AF13" s="71"/>
      <c r="AG13" s="70"/>
      <c r="AH13" s="71"/>
      <c r="AI13" s="70"/>
      <c r="AJ13" s="71"/>
      <c r="AK13" s="70"/>
      <c r="AL13" s="298"/>
      <c r="AM13" s="298"/>
    </row>
    <row r="14" spans="1:39" ht="30" customHeight="1">
      <c r="A14" s="263" t="s">
        <v>131</v>
      </c>
      <c r="B14" s="263"/>
      <c r="C14"/>
      <c r="D14" s="48">
        <v>0</v>
      </c>
      <c r="E14"/>
      <c r="F14" s="48">
        <v>0</v>
      </c>
      <c r="G14"/>
      <c r="H14" s="48">
        <v>0</v>
      </c>
      <c r="I14"/>
      <c r="J14" s="48">
        <v>0</v>
      </c>
      <c r="K14"/>
      <c r="L14" s="42">
        <v>0</v>
      </c>
      <c r="M14"/>
      <c r="N14" s="48">
        <v>0</v>
      </c>
      <c r="O14"/>
      <c r="P14" s="48">
        <v>0</v>
      </c>
      <c r="Q14" s="48"/>
      <c r="R14" s="48">
        <v>241113</v>
      </c>
      <c r="S14" s="48"/>
      <c r="T14" s="48">
        <v>241113</v>
      </c>
      <c r="U14" s="48">
        <v>241113</v>
      </c>
      <c r="V14" s="42">
        <v>0</v>
      </c>
      <c r="W14" s="42">
        <v>0</v>
      </c>
      <c r="X14" s="191"/>
      <c r="Y14" s="192"/>
      <c r="Z14" s="118"/>
      <c r="AA14" s="70"/>
      <c r="AB14" s="71"/>
      <c r="AC14" s="70"/>
      <c r="AD14" s="68"/>
      <c r="AE14" s="70"/>
      <c r="AF14" s="71"/>
      <c r="AG14" s="70"/>
      <c r="AH14" s="71"/>
      <c r="AI14" s="70"/>
      <c r="AJ14" s="71"/>
      <c r="AK14" s="70"/>
      <c r="AL14" s="298"/>
      <c r="AM14" s="298"/>
    </row>
    <row r="15" spans="1:39" ht="30" customHeight="1">
      <c r="A15" s="263" t="s">
        <v>132</v>
      </c>
      <c r="B15" s="263"/>
      <c r="C15"/>
      <c r="D15" s="48">
        <v>0</v>
      </c>
      <c r="E15"/>
      <c r="F15" s="48">
        <v>0</v>
      </c>
      <c r="G15"/>
      <c r="H15" s="48">
        <v>0</v>
      </c>
      <c r="I15"/>
      <c r="J15" s="48">
        <v>0</v>
      </c>
      <c r="K15"/>
      <c r="L15" s="42">
        <v>0</v>
      </c>
      <c r="M15"/>
      <c r="N15" s="48">
        <v>0</v>
      </c>
      <c r="O15"/>
      <c r="P15" s="48">
        <v>0</v>
      </c>
      <c r="Q15" s="48"/>
      <c r="R15" s="48">
        <v>628730</v>
      </c>
      <c r="S15" s="48"/>
      <c r="T15" s="48">
        <v>628730</v>
      </c>
      <c r="U15" s="48">
        <v>628730</v>
      </c>
      <c r="V15" s="42">
        <v>0</v>
      </c>
      <c r="W15" s="42">
        <v>0</v>
      </c>
      <c r="X15" s="191"/>
      <c r="Y15" s="192"/>
      <c r="Z15" s="118"/>
      <c r="AA15" s="70"/>
      <c r="AB15" s="71"/>
      <c r="AC15" s="70"/>
      <c r="AD15" s="68"/>
      <c r="AE15" s="70"/>
      <c r="AF15" s="71"/>
      <c r="AG15" s="70"/>
      <c r="AH15" s="71"/>
      <c r="AI15" s="70"/>
      <c r="AJ15" s="71"/>
      <c r="AK15" s="70"/>
      <c r="AL15" s="297"/>
      <c r="AM15" s="297"/>
    </row>
    <row r="16" spans="1:39" ht="30" customHeight="1">
      <c r="A16" s="263" t="s">
        <v>133</v>
      </c>
      <c r="B16" s="263"/>
      <c r="C16"/>
      <c r="D16" s="48">
        <v>0</v>
      </c>
      <c r="E16"/>
      <c r="F16" s="48">
        <v>0</v>
      </c>
      <c r="G16"/>
      <c r="H16" s="48">
        <v>0</v>
      </c>
      <c r="I16"/>
      <c r="J16" s="48">
        <v>0</v>
      </c>
      <c r="K16"/>
      <c r="L16" s="42">
        <v>0</v>
      </c>
      <c r="M16"/>
      <c r="N16" s="48">
        <v>0</v>
      </c>
      <c r="O16"/>
      <c r="P16" s="48">
        <v>0</v>
      </c>
      <c r="Q16" s="48"/>
      <c r="R16" s="246">
        <v>-116314369</v>
      </c>
      <c r="S16" s="246"/>
      <c r="T16" s="246">
        <v>-116314369</v>
      </c>
      <c r="U16" s="48">
        <v>-116314369</v>
      </c>
      <c r="V16" s="247">
        <v>-0.01</v>
      </c>
      <c r="W16" s="42">
        <v>-0.01</v>
      </c>
      <c r="X16" s="191"/>
      <c r="Y16" s="192"/>
      <c r="Z16" s="118"/>
      <c r="AA16" s="70"/>
      <c r="AB16" s="71"/>
      <c r="AC16" s="70"/>
      <c r="AD16" s="71"/>
      <c r="AE16" s="70"/>
      <c r="AF16" s="71"/>
      <c r="AG16" s="70"/>
      <c r="AH16" s="71"/>
      <c r="AI16" s="70"/>
      <c r="AJ16" s="71"/>
      <c r="AK16" s="70"/>
      <c r="AL16" s="298"/>
      <c r="AM16" s="298"/>
    </row>
    <row r="17" spans="1:39" ht="30" customHeight="1">
      <c r="A17" s="263" t="s">
        <v>134</v>
      </c>
      <c r="B17" s="263"/>
      <c r="C17"/>
      <c r="D17" s="48">
        <v>0</v>
      </c>
      <c r="E17"/>
      <c r="F17" s="48">
        <v>0</v>
      </c>
      <c r="G17"/>
      <c r="H17" s="48">
        <v>0</v>
      </c>
      <c r="I17"/>
      <c r="J17" s="48">
        <v>0</v>
      </c>
      <c r="K17"/>
      <c r="L17" s="42">
        <v>0</v>
      </c>
      <c r="M17"/>
      <c r="N17" s="48">
        <v>203431000</v>
      </c>
      <c r="O17"/>
      <c r="P17" s="48">
        <v>0</v>
      </c>
      <c r="Q17" s="48"/>
      <c r="R17" s="246">
        <v>-29100165019</v>
      </c>
      <c r="S17" s="246"/>
      <c r="T17" s="246">
        <v>-28896734019</v>
      </c>
      <c r="U17" s="48">
        <v>-28896734019</v>
      </c>
      <c r="V17" s="247">
        <v>-2.06</v>
      </c>
      <c r="W17" s="42">
        <v>-2.06</v>
      </c>
      <c r="X17" s="191"/>
      <c r="Y17" s="192"/>
      <c r="Z17" s="118"/>
      <c r="AA17" s="70"/>
      <c r="AB17" s="71"/>
      <c r="AC17" s="70"/>
      <c r="AD17" s="71"/>
      <c r="AE17" s="70"/>
      <c r="AF17" s="71"/>
      <c r="AG17" s="70"/>
      <c r="AH17" s="71"/>
      <c r="AI17" s="70"/>
      <c r="AJ17" s="71"/>
      <c r="AK17" s="70"/>
      <c r="AL17" s="297"/>
      <c r="AM17" s="297"/>
    </row>
    <row r="18" spans="1:39" ht="30" customHeight="1">
      <c r="A18" s="263" t="s">
        <v>135</v>
      </c>
      <c r="B18" s="263"/>
      <c r="C18"/>
      <c r="D18" s="48">
        <v>0</v>
      </c>
      <c r="E18"/>
      <c r="F18" s="48">
        <v>0</v>
      </c>
      <c r="G18"/>
      <c r="H18" s="48">
        <v>0</v>
      </c>
      <c r="I18"/>
      <c r="J18" s="48">
        <v>0</v>
      </c>
      <c r="K18"/>
      <c r="L18" s="42">
        <v>0</v>
      </c>
      <c r="M18"/>
      <c r="N18" s="48">
        <v>95369890</v>
      </c>
      <c r="O18"/>
      <c r="P18" s="48">
        <v>0</v>
      </c>
      <c r="Q18" s="48"/>
      <c r="R18" s="246">
        <v>-1378136841</v>
      </c>
      <c r="S18" s="246"/>
      <c r="T18" s="246">
        <v>-1282766951</v>
      </c>
      <c r="U18" s="48">
        <v>-1282766951</v>
      </c>
      <c r="V18" s="247">
        <v>-0.09</v>
      </c>
      <c r="W18" s="42">
        <v>-0.09</v>
      </c>
      <c r="X18" s="191"/>
      <c r="Y18" s="192"/>
      <c r="Z18" s="118"/>
      <c r="AA18" s="70"/>
      <c r="AB18" s="71"/>
      <c r="AC18" s="70"/>
      <c r="AD18" s="71"/>
      <c r="AE18" s="70"/>
      <c r="AF18" s="71"/>
      <c r="AG18" s="70"/>
      <c r="AH18" s="71"/>
      <c r="AI18" s="70"/>
      <c r="AJ18" s="71"/>
      <c r="AK18" s="70"/>
      <c r="AL18" s="299"/>
      <c r="AM18" s="299"/>
    </row>
    <row r="19" spans="1:39" ht="30" customHeight="1">
      <c r="A19" s="263" t="s">
        <v>136</v>
      </c>
      <c r="B19" s="263"/>
      <c r="C19"/>
      <c r="D19" s="48">
        <v>0</v>
      </c>
      <c r="E19"/>
      <c r="F19" s="48">
        <v>0</v>
      </c>
      <c r="G19"/>
      <c r="H19" s="48">
        <v>0</v>
      </c>
      <c r="I19"/>
      <c r="J19" s="48">
        <v>0</v>
      </c>
      <c r="K19"/>
      <c r="L19" s="42">
        <v>0</v>
      </c>
      <c r="M19"/>
      <c r="N19" s="48">
        <v>0</v>
      </c>
      <c r="O19"/>
      <c r="P19" s="48">
        <v>0</v>
      </c>
      <c r="Q19" s="48"/>
      <c r="R19" s="48">
        <v>624809</v>
      </c>
      <c r="S19" s="48"/>
      <c r="T19" s="48">
        <v>624809</v>
      </c>
      <c r="U19" s="48">
        <v>624809</v>
      </c>
      <c r="V19" s="42">
        <v>0</v>
      </c>
      <c r="W19" s="42">
        <v>0</v>
      </c>
      <c r="X19" s="191"/>
      <c r="Y19" s="192"/>
      <c r="Z19" s="118"/>
      <c r="AA19" s="70"/>
      <c r="AB19" s="71"/>
      <c r="AC19" s="70"/>
      <c r="AD19" s="68"/>
      <c r="AE19" s="70"/>
      <c r="AF19" s="71"/>
      <c r="AG19" s="70"/>
      <c r="AH19" s="71"/>
      <c r="AI19" s="70"/>
      <c r="AJ19" s="71"/>
      <c r="AK19" s="70"/>
      <c r="AL19" s="299"/>
      <c r="AM19" s="299"/>
    </row>
    <row r="20" spans="1:39" ht="30" customHeight="1">
      <c r="A20" s="263" t="s">
        <v>137</v>
      </c>
      <c r="B20" s="263"/>
      <c r="C20"/>
      <c r="D20" s="48">
        <v>0</v>
      </c>
      <c r="E20"/>
      <c r="F20" s="48">
        <v>0</v>
      </c>
      <c r="G20"/>
      <c r="H20" s="48">
        <v>0</v>
      </c>
      <c r="I20"/>
      <c r="J20" s="48">
        <v>0</v>
      </c>
      <c r="K20"/>
      <c r="L20" s="42">
        <v>0</v>
      </c>
      <c r="M20"/>
      <c r="N20" s="48">
        <v>0</v>
      </c>
      <c r="O20"/>
      <c r="P20" s="48">
        <v>0</v>
      </c>
      <c r="Q20" s="48"/>
      <c r="R20" s="246">
        <v>-187288292</v>
      </c>
      <c r="S20" s="246"/>
      <c r="T20" s="246">
        <v>-187288292</v>
      </c>
      <c r="U20" s="48">
        <v>-187288292</v>
      </c>
      <c r="V20" s="247">
        <v>-0.01</v>
      </c>
      <c r="W20" s="42">
        <v>-0.01</v>
      </c>
      <c r="X20" s="191"/>
      <c r="Y20" s="192"/>
      <c r="Z20" s="118"/>
      <c r="AA20" s="70"/>
      <c r="AB20" s="71"/>
      <c r="AC20" s="70"/>
      <c r="AD20" s="71"/>
      <c r="AE20" s="70"/>
      <c r="AF20" s="71"/>
      <c r="AG20" s="70"/>
      <c r="AH20" s="71"/>
      <c r="AI20" s="70"/>
      <c r="AJ20" s="71"/>
      <c r="AK20" s="70"/>
      <c r="AL20" s="297"/>
      <c r="AM20" s="297"/>
    </row>
    <row r="21" spans="1:39" ht="30" customHeight="1">
      <c r="A21" s="263" t="s">
        <v>138</v>
      </c>
      <c r="B21" s="263"/>
      <c r="C21"/>
      <c r="D21" s="48">
        <v>0</v>
      </c>
      <c r="E21"/>
      <c r="F21" s="48">
        <v>0</v>
      </c>
      <c r="G21"/>
      <c r="H21" s="48">
        <v>0</v>
      </c>
      <c r="I21"/>
      <c r="J21" s="48">
        <v>0</v>
      </c>
      <c r="K21"/>
      <c r="L21" s="42">
        <v>0</v>
      </c>
      <c r="M21"/>
      <c r="N21" s="48">
        <v>0</v>
      </c>
      <c r="O21"/>
      <c r="P21" s="48">
        <v>0</v>
      </c>
      <c r="Q21" s="48"/>
      <c r="R21" s="246">
        <v>-1817636365</v>
      </c>
      <c r="S21" s="246"/>
      <c r="T21" s="246">
        <v>-1817636365</v>
      </c>
      <c r="U21" s="48">
        <v>-1817636365</v>
      </c>
      <c r="V21" s="247">
        <v>-0.13</v>
      </c>
      <c r="W21" s="42">
        <v>-0.13</v>
      </c>
      <c r="X21" s="191"/>
      <c r="Y21" s="192"/>
      <c r="Z21" s="118"/>
      <c r="AA21" s="70"/>
      <c r="AB21" s="71"/>
      <c r="AC21" s="70"/>
      <c r="AD21" s="71"/>
      <c r="AE21" s="70"/>
      <c r="AF21" s="71"/>
      <c r="AG21" s="70"/>
      <c r="AH21" s="71"/>
      <c r="AI21" s="70"/>
      <c r="AJ21" s="71"/>
      <c r="AK21" s="70"/>
      <c r="AL21" s="299"/>
      <c r="AM21" s="299"/>
    </row>
    <row r="22" spans="1:39" ht="30" customHeight="1">
      <c r="A22" s="263" t="s">
        <v>13</v>
      </c>
      <c r="B22" s="263"/>
      <c r="C22"/>
      <c r="D22" s="48">
        <v>0</v>
      </c>
      <c r="E22"/>
      <c r="F22" s="48">
        <v>0</v>
      </c>
      <c r="G22"/>
      <c r="H22" s="48">
        <v>0</v>
      </c>
      <c r="I22"/>
      <c r="J22" s="48">
        <v>0</v>
      </c>
      <c r="K22"/>
      <c r="L22" s="42">
        <v>0</v>
      </c>
      <c r="M22"/>
      <c r="N22" s="48">
        <v>10780954631</v>
      </c>
      <c r="O22"/>
      <c r="P22" s="48">
        <v>0</v>
      </c>
      <c r="Q22" s="48"/>
      <c r="R22" s="48">
        <v>0</v>
      </c>
      <c r="S22" s="48"/>
      <c r="T22" s="48">
        <v>10780954631</v>
      </c>
      <c r="U22" s="48">
        <v>10780954631</v>
      </c>
      <c r="V22" s="42">
        <v>0.77</v>
      </c>
      <c r="W22" s="42">
        <v>0.77</v>
      </c>
      <c r="X22" s="191"/>
      <c r="Y22" s="192"/>
      <c r="Z22" s="118"/>
      <c r="AA22" s="70"/>
      <c r="AB22" s="71"/>
      <c r="AC22" s="70"/>
      <c r="AD22" s="68"/>
      <c r="AE22" s="70"/>
      <c r="AF22" s="71"/>
      <c r="AG22" s="70"/>
      <c r="AH22" s="71"/>
      <c r="AI22" s="70"/>
      <c r="AJ22" s="71"/>
      <c r="AK22" s="70"/>
      <c r="AL22" s="299"/>
      <c r="AM22" s="299"/>
    </row>
    <row r="23" spans="1:39" ht="30" customHeight="1">
      <c r="A23" s="263" t="s">
        <v>281</v>
      </c>
      <c r="B23" s="263"/>
      <c r="C23"/>
      <c r="D23" s="48">
        <v>0</v>
      </c>
      <c r="E23"/>
      <c r="F23" s="48">
        <v>348889</v>
      </c>
      <c r="G23"/>
      <c r="H23" s="48">
        <v>0</v>
      </c>
      <c r="I23"/>
      <c r="J23" s="48">
        <v>348889</v>
      </c>
      <c r="K23"/>
      <c r="L23" s="42">
        <v>0</v>
      </c>
      <c r="M23"/>
      <c r="N23" s="48">
        <v>0</v>
      </c>
      <c r="O23"/>
      <c r="P23" s="48">
        <v>348889</v>
      </c>
      <c r="Q23" s="48"/>
      <c r="R23" s="48">
        <v>0</v>
      </c>
      <c r="S23" s="48"/>
      <c r="T23" s="48">
        <v>348889</v>
      </c>
      <c r="U23" s="48">
        <v>348889</v>
      </c>
      <c r="V23" s="42">
        <v>0</v>
      </c>
      <c r="W23" s="42">
        <v>0</v>
      </c>
      <c r="X23" s="191"/>
      <c r="Y23" s="192"/>
      <c r="Z23" s="118"/>
      <c r="AA23" s="70"/>
      <c r="AB23" s="71"/>
      <c r="AC23" s="70"/>
      <c r="AD23" s="68"/>
      <c r="AE23" s="70"/>
      <c r="AF23" s="71"/>
      <c r="AG23" s="70"/>
      <c r="AH23" s="71"/>
      <c r="AI23" s="70"/>
      <c r="AJ23" s="71"/>
      <c r="AK23" s="70"/>
      <c r="AL23" s="133"/>
      <c r="AM23" s="133"/>
    </row>
    <row r="24" spans="1:39" s="29" customFormat="1" ht="30" customHeight="1">
      <c r="A24" s="263" t="s">
        <v>282</v>
      </c>
      <c r="B24" s="263"/>
      <c r="C24"/>
      <c r="D24" s="48">
        <v>0</v>
      </c>
      <c r="E24"/>
      <c r="F24" s="48">
        <v>486964</v>
      </c>
      <c r="G24"/>
      <c r="H24" s="48">
        <v>0</v>
      </c>
      <c r="I24"/>
      <c r="J24" s="48">
        <v>486964</v>
      </c>
      <c r="K24"/>
      <c r="L24" s="42">
        <v>0</v>
      </c>
      <c r="M24"/>
      <c r="N24" s="48">
        <v>0</v>
      </c>
      <c r="O24"/>
      <c r="P24" s="48">
        <v>486964</v>
      </c>
      <c r="Q24" s="48"/>
      <c r="R24" s="48">
        <v>0</v>
      </c>
      <c r="S24" s="48"/>
      <c r="T24" s="48">
        <v>486964</v>
      </c>
      <c r="U24" s="48">
        <v>486964</v>
      </c>
      <c r="V24" s="42">
        <v>0</v>
      </c>
      <c r="W24" s="42">
        <v>0</v>
      </c>
      <c r="X24" s="193"/>
      <c r="Y24" s="194"/>
      <c r="Z24" s="71"/>
      <c r="AA24" s="70"/>
      <c r="AB24" s="71"/>
      <c r="AC24" s="70"/>
      <c r="AD24" s="297"/>
      <c r="AE24" s="297"/>
      <c r="AF24" s="71"/>
      <c r="AG24" s="70"/>
      <c r="AH24" s="71"/>
      <c r="AI24" s="70"/>
      <c r="AJ24" s="71"/>
      <c r="AK24" s="70"/>
      <c r="AL24" s="299"/>
      <c r="AM24" s="299"/>
    </row>
    <row r="25" spans="1:39" ht="30" customHeight="1">
      <c r="A25" s="294" t="s">
        <v>283</v>
      </c>
      <c r="B25" s="294"/>
      <c r="C25"/>
      <c r="D25" s="220">
        <v>0</v>
      </c>
      <c r="E25"/>
      <c r="F25" s="220">
        <v>-18980</v>
      </c>
      <c r="G25"/>
      <c r="H25" s="220">
        <v>0</v>
      </c>
      <c r="I25"/>
      <c r="J25" s="220">
        <v>-18980</v>
      </c>
      <c r="K25"/>
      <c r="L25" s="221">
        <v>0</v>
      </c>
      <c r="M25"/>
      <c r="N25" s="220">
        <v>0</v>
      </c>
      <c r="O25"/>
      <c r="P25" s="227">
        <v>-18980</v>
      </c>
      <c r="Q25" s="48"/>
      <c r="R25" s="220">
        <v>0</v>
      </c>
      <c r="S25" s="220"/>
      <c r="T25" s="246">
        <v>-18980</v>
      </c>
      <c r="U25" s="220">
        <v>-18980</v>
      </c>
      <c r="V25" s="221">
        <v>0</v>
      </c>
      <c r="W25" s="221">
        <v>0</v>
      </c>
      <c r="X25" s="193"/>
      <c r="Y25" s="194"/>
      <c r="Z25" s="71"/>
      <c r="AA25" s="70"/>
      <c r="AB25" s="71"/>
      <c r="AC25" s="70"/>
      <c r="AD25" s="71"/>
      <c r="AE25" s="70"/>
      <c r="AF25" s="71"/>
      <c r="AG25" s="70"/>
      <c r="AH25" s="71"/>
      <c r="AI25" s="70"/>
      <c r="AJ25" s="71"/>
      <c r="AK25" s="70"/>
      <c r="AL25" s="297"/>
      <c r="AM25" s="297"/>
    </row>
    <row r="26" spans="1:39" ht="30" customHeight="1" thickBot="1">
      <c r="A26" s="295" t="s">
        <v>14</v>
      </c>
      <c r="B26" s="295"/>
      <c r="C26"/>
      <c r="D26" s="222">
        <v>0</v>
      </c>
      <c r="E26"/>
      <c r="F26" s="222">
        <f>SUM(F8:F25)</f>
        <v>816873</v>
      </c>
      <c r="G26"/>
      <c r="H26" s="222">
        <v>0</v>
      </c>
      <c r="I26"/>
      <c r="J26" s="222">
        <f>SUM(J8:J25)</f>
        <v>816873</v>
      </c>
      <c r="K26"/>
      <c r="L26" s="223">
        <v>0</v>
      </c>
      <c r="M26"/>
      <c r="N26" s="222">
        <f>SUM(N8:N25)</f>
        <v>11264364691</v>
      </c>
      <c r="O26"/>
      <c r="P26" s="222">
        <f>SUM(P8:P25)</f>
        <v>816873</v>
      </c>
      <c r="Q26" s="222"/>
      <c r="R26" s="228">
        <f>SUM(R8:R25)</f>
        <v>-30665176982</v>
      </c>
      <c r="S26" s="222"/>
      <c r="T26" s="228">
        <f>SUM(T8:T25)</f>
        <v>-19399995418</v>
      </c>
      <c r="U26" s="222">
        <v>-19399995418</v>
      </c>
      <c r="V26" s="226">
        <f>SUM(V8:V25)</f>
        <v>-1.38</v>
      </c>
      <c r="W26" s="223">
        <v>-1.38</v>
      </c>
      <c r="X26" s="193"/>
      <c r="Y26" s="194"/>
      <c r="Z26" s="71"/>
      <c r="AA26" s="70"/>
      <c r="AB26" s="71"/>
      <c r="AC26" s="70"/>
      <c r="AD26" s="68"/>
      <c r="AE26" s="70"/>
      <c r="AF26" s="71"/>
      <c r="AG26" s="70"/>
      <c r="AH26" s="71"/>
      <c r="AI26" s="70"/>
      <c r="AJ26" s="71"/>
      <c r="AK26" s="70"/>
      <c r="AL26" s="297"/>
      <c r="AM26" s="297"/>
    </row>
    <row r="27" spans="1:39" ht="30" customHeight="1" thickTop="1">
      <c r="R27"/>
      <c r="X27" s="193"/>
      <c r="Y27" s="194"/>
      <c r="Z27" s="71"/>
      <c r="AA27" s="70"/>
      <c r="AB27" s="71"/>
      <c r="AC27" s="70"/>
      <c r="AD27" s="297"/>
      <c r="AE27" s="297"/>
      <c r="AF27" s="71"/>
      <c r="AG27" s="70"/>
      <c r="AH27" s="71"/>
      <c r="AI27" s="70"/>
      <c r="AJ27" s="71"/>
      <c r="AK27" s="70"/>
      <c r="AL27" s="297"/>
      <c r="AM27" s="297"/>
    </row>
    <row r="28" spans="1:39" ht="30" customHeight="1">
      <c r="P28" s="131"/>
      <c r="Q28" s="131"/>
      <c r="X28" s="193"/>
      <c r="Y28" s="194"/>
      <c r="Z28" s="71"/>
      <c r="AA28" s="70"/>
      <c r="AB28" s="71"/>
      <c r="AC28" s="70"/>
      <c r="AD28" s="297"/>
      <c r="AE28" s="297"/>
      <c r="AF28" s="71"/>
      <c r="AG28" s="70"/>
      <c r="AH28" s="71"/>
      <c r="AI28" s="70"/>
      <c r="AJ28" s="71"/>
      <c r="AK28" s="70"/>
      <c r="AL28" s="297"/>
      <c r="AM28" s="297"/>
    </row>
    <row r="29" spans="1:39" ht="30" customHeight="1">
      <c r="X29" s="193"/>
      <c r="Y29" s="194"/>
      <c r="Z29" s="71"/>
      <c r="AA29" s="70"/>
      <c r="AB29" s="71"/>
      <c r="AC29" s="70"/>
      <c r="AD29" s="68"/>
      <c r="AE29" s="70"/>
      <c r="AF29" s="71"/>
      <c r="AG29" s="70"/>
      <c r="AH29" s="71"/>
      <c r="AI29" s="70"/>
      <c r="AJ29" s="71"/>
      <c r="AK29" s="70"/>
      <c r="AL29" s="297"/>
      <c r="AM29" s="297"/>
    </row>
    <row r="30" spans="1:39" ht="30" customHeight="1">
      <c r="X30" s="193"/>
      <c r="Y30" s="194"/>
      <c r="Z30" s="71"/>
      <c r="AA30" s="70"/>
      <c r="AB30" s="71"/>
      <c r="AC30" s="70"/>
      <c r="AD30" s="68"/>
      <c r="AE30" s="70"/>
      <c r="AF30" s="71"/>
      <c r="AG30" s="70"/>
      <c r="AH30" s="71"/>
      <c r="AI30" s="70"/>
      <c r="AJ30" s="71"/>
      <c r="AK30" s="70"/>
      <c r="AL30" s="297"/>
      <c r="AM30" s="297"/>
    </row>
    <row r="31" spans="1:39" ht="30" customHeight="1">
      <c r="X31" s="193"/>
      <c r="Y31" s="194"/>
      <c r="Z31" s="71"/>
      <c r="AA31" s="70"/>
      <c r="AB31" s="71"/>
      <c r="AC31" s="70"/>
      <c r="AD31" s="72"/>
      <c r="AE31" s="70"/>
      <c r="AF31" s="71"/>
      <c r="AG31" s="70"/>
      <c r="AH31" s="71"/>
      <c r="AI31" s="70"/>
      <c r="AJ31" s="71"/>
      <c r="AK31" s="70"/>
      <c r="AL31" s="300"/>
      <c r="AM31" s="300"/>
    </row>
    <row r="32" spans="1:39" ht="30" customHeight="1">
      <c r="X32" s="88"/>
      <c r="Y32" s="195"/>
      <c r="Z32" s="88"/>
      <c r="AA32" s="73"/>
      <c r="AB32" s="88"/>
      <c r="AC32" s="73"/>
      <c r="AD32" s="88"/>
      <c r="AE32" s="73"/>
      <c r="AF32" s="88"/>
      <c r="AG32" s="73"/>
      <c r="AH32" s="88"/>
      <c r="AI32" s="73"/>
      <c r="AJ32" s="88"/>
      <c r="AK32" s="73"/>
      <c r="AL32" s="301"/>
      <c r="AM32" s="301"/>
    </row>
  </sheetData>
  <mergeCells count="56">
    <mergeCell ref="AL29:AM29"/>
    <mergeCell ref="AL30:AM30"/>
    <mergeCell ref="AL31:AM31"/>
    <mergeCell ref="AL32:AM32"/>
    <mergeCell ref="AL26:AM26"/>
    <mergeCell ref="AD28:AE28"/>
    <mergeCell ref="AL28:AM28"/>
    <mergeCell ref="AL21:AM21"/>
    <mergeCell ref="AL22:AM22"/>
    <mergeCell ref="AD24:AE24"/>
    <mergeCell ref="AL24:AM24"/>
    <mergeCell ref="AL25:AM25"/>
    <mergeCell ref="AL18:AM18"/>
    <mergeCell ref="AL19:AM19"/>
    <mergeCell ref="AL20:AM20"/>
    <mergeCell ref="AD27:AE27"/>
    <mergeCell ref="AL27:AM27"/>
    <mergeCell ref="AL13:AM13"/>
    <mergeCell ref="AL14:AM14"/>
    <mergeCell ref="AL15:AM15"/>
    <mergeCell ref="AL16:AM16"/>
    <mergeCell ref="AL17:AM17"/>
    <mergeCell ref="AF8:AM8"/>
    <mergeCell ref="AL9:AM9"/>
    <mergeCell ref="AL10:AM10"/>
    <mergeCell ref="AL11:AM11"/>
    <mergeCell ref="AL12:AM12"/>
    <mergeCell ref="A1:V1"/>
    <mergeCell ref="A2:V2"/>
    <mergeCell ref="A3:V3"/>
    <mergeCell ref="D5:L5"/>
    <mergeCell ref="N5:V5"/>
    <mergeCell ref="A4:V4"/>
    <mergeCell ref="J6:L6"/>
    <mergeCell ref="T6:V6"/>
    <mergeCell ref="A7:B7"/>
    <mergeCell ref="O7:P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5:B25"/>
    <mergeCell ref="A26:B26"/>
    <mergeCell ref="A24:B24"/>
    <mergeCell ref="A19:B19"/>
    <mergeCell ref="A20:B20"/>
    <mergeCell ref="A21:B21"/>
    <mergeCell ref="A22:B22"/>
    <mergeCell ref="A23:B23"/>
  </mergeCells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V26"/>
  <sheetViews>
    <sheetView rightToLeft="1" view="pageBreakPreview" zoomScale="98" zoomScaleNormal="100" zoomScaleSheetLayoutView="98" workbookViewId="0">
      <selection activeCell="S8" sqref="S8"/>
    </sheetView>
  </sheetViews>
  <sheetFormatPr defaultRowHeight="30" customHeight="1"/>
  <cols>
    <col min="1" max="1" width="6.42578125" style="19" bestFit="1" customWidth="1"/>
    <col min="2" max="2" width="29.42578125" style="19" customWidth="1"/>
    <col min="3" max="3" width="1.28515625" style="19" customWidth="1"/>
    <col min="4" max="4" width="16.28515625" style="69" bestFit="1" customWidth="1"/>
    <col min="5" max="5" width="1.28515625" style="69" customWidth="1"/>
    <col min="6" max="6" width="15.7109375" style="69" bestFit="1" customWidth="1"/>
    <col min="7" max="7" width="1.28515625" style="69" customWidth="1"/>
    <col min="8" max="8" width="16.5703125" style="69" bestFit="1" customWidth="1"/>
    <col min="9" max="9" width="1.28515625" style="19" customWidth="1"/>
    <col min="10" max="10" width="12.28515625" style="69" customWidth="1"/>
    <col min="11" max="12" width="1.28515625" style="69" customWidth="1"/>
    <col min="13" max="13" width="15.85546875" style="69" bestFit="1" customWidth="1"/>
    <col min="14" max="14" width="1.28515625" style="69" customWidth="1"/>
    <col min="15" max="15" width="16.85546875" style="69" bestFit="1" customWidth="1"/>
    <col min="16" max="16" width="1.28515625" style="69" customWidth="1"/>
    <col min="17" max="17" width="16.7109375" style="69" bestFit="1" customWidth="1"/>
    <col min="18" max="18" width="1.28515625" style="19" customWidth="1"/>
    <col min="19" max="19" width="16.85546875" style="69" customWidth="1"/>
    <col min="20" max="20" width="0.28515625" style="19" customWidth="1"/>
    <col min="21" max="21" width="24.85546875" style="135" bestFit="1" customWidth="1"/>
    <col min="22" max="22" width="18.7109375" style="128" customWidth="1"/>
    <col min="23" max="16384" width="9.140625" style="19"/>
  </cols>
  <sheetData>
    <row r="1" spans="1:22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22" ht="30" customHeight="1">
      <c r="A2" s="260" t="s">
        <v>110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22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22" s="20" customFormat="1" ht="30" customHeight="1">
      <c r="A4" s="259" t="s">
        <v>248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U4" s="156"/>
      <c r="V4" s="189"/>
    </row>
    <row r="5" spans="1:22" ht="24" customHeight="1">
      <c r="D5" s="279" t="s">
        <v>121</v>
      </c>
      <c r="E5" s="279"/>
      <c r="F5" s="279"/>
      <c r="G5" s="279"/>
      <c r="H5" s="279"/>
      <c r="I5" s="279"/>
      <c r="J5" s="279"/>
      <c r="L5" s="279" t="str">
        <f>'درآمد سرمایه گذاری در سهام'!$N$5</f>
        <v>از ابتدای سال مالی تا پایان ماه</v>
      </c>
      <c r="M5" s="279"/>
      <c r="N5" s="279"/>
      <c r="O5" s="279"/>
      <c r="P5" s="279"/>
      <c r="Q5" s="279"/>
      <c r="R5" s="279"/>
      <c r="S5" s="279"/>
    </row>
    <row r="6" spans="1:22" ht="24" customHeight="1">
      <c r="D6" s="270" t="s">
        <v>124</v>
      </c>
      <c r="E6" s="103"/>
      <c r="F6" s="270" t="s">
        <v>125</v>
      </c>
      <c r="G6" s="103"/>
      <c r="H6" s="262" t="s">
        <v>14</v>
      </c>
      <c r="I6" s="262"/>
      <c r="J6" s="262"/>
      <c r="L6" s="270" t="s">
        <v>124</v>
      </c>
      <c r="M6" s="270"/>
      <c r="N6" s="103"/>
      <c r="O6" s="270" t="s">
        <v>125</v>
      </c>
      <c r="P6" s="103"/>
      <c r="Q6" s="262" t="s">
        <v>14</v>
      </c>
      <c r="R6" s="262"/>
      <c r="S6" s="262"/>
    </row>
    <row r="7" spans="1:22" ht="38.25" customHeight="1">
      <c r="A7" s="261" t="s">
        <v>33</v>
      </c>
      <c r="B7" s="261"/>
      <c r="D7" s="271"/>
      <c r="F7" s="271"/>
      <c r="H7" s="104" t="s">
        <v>90</v>
      </c>
      <c r="I7" s="33"/>
      <c r="J7" s="77" t="s">
        <v>113</v>
      </c>
      <c r="L7" s="271"/>
      <c r="M7" s="271"/>
      <c r="O7" s="271"/>
      <c r="Q7" s="104" t="s">
        <v>90</v>
      </c>
      <c r="R7" s="33"/>
      <c r="S7" s="77" t="s">
        <v>113</v>
      </c>
    </row>
    <row r="8" spans="1:22" ht="30" customHeight="1">
      <c r="A8" s="267" t="s">
        <v>37</v>
      </c>
      <c r="B8" s="267"/>
      <c r="D8" s="87">
        <v>984390113</v>
      </c>
      <c r="E8" s="87">
        <v>5166858</v>
      </c>
      <c r="F8" s="87">
        <v>989556971</v>
      </c>
      <c r="G8" s="106"/>
      <c r="H8" s="105">
        <f>D8+F8</f>
        <v>1973947084</v>
      </c>
      <c r="I8" s="41"/>
      <c r="J8" s="218">
        <v>0.56000000000000005</v>
      </c>
      <c r="K8" s="106"/>
      <c r="L8" s="303">
        <v>1720165302</v>
      </c>
      <c r="M8" s="303"/>
      <c r="N8" s="106"/>
      <c r="O8" s="87">
        <v>68345899</v>
      </c>
      <c r="P8" s="106"/>
      <c r="Q8" s="87">
        <v>1788511201</v>
      </c>
      <c r="R8" s="41"/>
      <c r="S8" s="207">
        <f>Q8/درآمد!F11</f>
        <v>1.0050709538729892E-2</v>
      </c>
      <c r="V8" s="188"/>
    </row>
    <row r="9" spans="1:22" ht="30" customHeight="1">
      <c r="A9" s="263" t="s">
        <v>38</v>
      </c>
      <c r="B9" s="263"/>
      <c r="D9" s="48">
        <v>173410195</v>
      </c>
      <c r="E9" s="48">
        <v>3167040000</v>
      </c>
      <c r="F9" s="48">
        <v>3340450195</v>
      </c>
      <c r="G9" s="106"/>
      <c r="H9" s="67">
        <f t="shared" ref="H9:H22" si="0">D9+F9</f>
        <v>3513860390</v>
      </c>
      <c r="I9" s="41"/>
      <c r="J9" s="42">
        <v>1.89</v>
      </c>
      <c r="K9" s="106"/>
      <c r="L9" s="286">
        <v>3719782049</v>
      </c>
      <c r="M9" s="286"/>
      <c r="N9" s="106"/>
      <c r="O9" s="48">
        <v>16699132266</v>
      </c>
      <c r="P9" s="106"/>
      <c r="Q9" s="48">
        <v>20418914315</v>
      </c>
      <c r="R9" s="41"/>
      <c r="S9" s="132">
        <v>1.46</v>
      </c>
      <c r="V9" s="188"/>
    </row>
    <row r="10" spans="1:22" ht="30" customHeight="1">
      <c r="A10" s="263" t="s">
        <v>258</v>
      </c>
      <c r="B10" s="263"/>
      <c r="D10" s="48">
        <v>0</v>
      </c>
      <c r="E10" s="48">
        <v>7506291000</v>
      </c>
      <c r="F10" s="48">
        <v>7506291000</v>
      </c>
      <c r="G10" s="106"/>
      <c r="H10" s="67">
        <f t="shared" si="0"/>
        <v>7506291000</v>
      </c>
      <c r="I10" s="41"/>
      <c r="J10" s="42">
        <v>4.25</v>
      </c>
      <c r="K10" s="106"/>
      <c r="L10" s="286">
        <v>0</v>
      </c>
      <c r="M10" s="286"/>
      <c r="N10" s="106"/>
      <c r="O10" s="48">
        <v>7506291000</v>
      </c>
      <c r="P10" s="106"/>
      <c r="Q10" s="48">
        <v>7506291000</v>
      </c>
      <c r="R10" s="41"/>
      <c r="S10" s="132">
        <v>0.54</v>
      </c>
      <c r="V10" s="188"/>
    </row>
    <row r="11" spans="1:22" ht="30" customHeight="1">
      <c r="A11" s="263" t="s">
        <v>259</v>
      </c>
      <c r="B11" s="263"/>
      <c r="D11" s="48">
        <v>0</v>
      </c>
      <c r="E11" s="48">
        <v>584456807</v>
      </c>
      <c r="F11" s="48">
        <v>584456807</v>
      </c>
      <c r="G11" s="106"/>
      <c r="H11" s="67">
        <f t="shared" si="0"/>
        <v>584456807</v>
      </c>
      <c r="I11" s="41"/>
      <c r="J11" s="42">
        <v>0.33</v>
      </c>
      <c r="K11" s="106"/>
      <c r="L11" s="286">
        <v>0</v>
      </c>
      <c r="M11" s="286"/>
      <c r="N11" s="106"/>
      <c r="O11" s="48">
        <v>584456807</v>
      </c>
      <c r="P11" s="106"/>
      <c r="Q11" s="48">
        <v>584456807</v>
      </c>
      <c r="R11" s="41"/>
      <c r="S11" s="132">
        <v>0.04</v>
      </c>
      <c r="V11" s="188"/>
    </row>
    <row r="12" spans="1:22" ht="30" customHeight="1">
      <c r="A12" s="263" t="s">
        <v>36</v>
      </c>
      <c r="B12" s="263"/>
      <c r="D12" s="48">
        <v>0</v>
      </c>
      <c r="E12" s="48">
        <v>0</v>
      </c>
      <c r="F12" s="48">
        <v>0</v>
      </c>
      <c r="G12" s="106"/>
      <c r="H12" s="67">
        <f t="shared" si="0"/>
        <v>0</v>
      </c>
      <c r="I12" s="41"/>
      <c r="J12" s="42">
        <v>0</v>
      </c>
      <c r="K12" s="106"/>
      <c r="L12" s="286">
        <v>0</v>
      </c>
      <c r="M12" s="286"/>
      <c r="N12" s="106"/>
      <c r="O12" s="48">
        <v>10991195674</v>
      </c>
      <c r="P12" s="106"/>
      <c r="Q12" s="48">
        <v>10991195674</v>
      </c>
      <c r="R12" s="41"/>
      <c r="S12" s="132">
        <v>0.78</v>
      </c>
      <c r="V12" s="188"/>
    </row>
    <row r="13" spans="1:22" ht="30" customHeight="1">
      <c r="A13" s="263" t="s">
        <v>139</v>
      </c>
      <c r="B13" s="263"/>
      <c r="D13" s="48">
        <v>0</v>
      </c>
      <c r="E13" s="48">
        <v>0</v>
      </c>
      <c r="F13" s="48">
        <v>0</v>
      </c>
      <c r="G13" s="106"/>
      <c r="H13" s="67">
        <f t="shared" si="0"/>
        <v>0</v>
      </c>
      <c r="I13" s="41"/>
      <c r="J13" s="42">
        <v>0</v>
      </c>
      <c r="K13" s="106"/>
      <c r="L13" s="286">
        <v>0</v>
      </c>
      <c r="M13" s="286"/>
      <c r="N13" s="106"/>
      <c r="O13" s="48">
        <v>933609051</v>
      </c>
      <c r="P13" s="106"/>
      <c r="Q13" s="48">
        <v>933609051</v>
      </c>
      <c r="R13" s="41"/>
      <c r="S13" s="132">
        <v>7.0000000000000007E-2</v>
      </c>
      <c r="V13" s="188"/>
    </row>
    <row r="14" spans="1:22" ht="30" customHeight="1">
      <c r="A14" s="263" t="s">
        <v>256</v>
      </c>
      <c r="B14" s="263"/>
      <c r="D14" s="48">
        <v>0</v>
      </c>
      <c r="E14" s="48">
        <v>0</v>
      </c>
      <c r="F14" s="48">
        <v>0</v>
      </c>
      <c r="G14" s="106"/>
      <c r="H14" s="174">
        <f t="shared" si="0"/>
        <v>0</v>
      </c>
      <c r="I14" s="41"/>
      <c r="J14" s="42">
        <v>0</v>
      </c>
      <c r="K14" s="106"/>
      <c r="L14" s="286">
        <v>0</v>
      </c>
      <c r="M14" s="286"/>
      <c r="N14" s="106"/>
      <c r="O14" s="48">
        <v>13313134</v>
      </c>
      <c r="P14" s="106"/>
      <c r="Q14" s="48">
        <v>13313134</v>
      </c>
      <c r="R14" s="41"/>
      <c r="S14" s="132">
        <v>0</v>
      </c>
      <c r="V14" s="188"/>
    </row>
    <row r="15" spans="1:22" ht="30" customHeight="1">
      <c r="A15" s="263" t="s">
        <v>140</v>
      </c>
      <c r="B15" s="263"/>
      <c r="D15" s="48">
        <v>0</v>
      </c>
      <c r="E15" s="48">
        <v>0</v>
      </c>
      <c r="F15" s="48">
        <v>0</v>
      </c>
      <c r="G15" s="106"/>
      <c r="H15" s="174">
        <f t="shared" si="0"/>
        <v>0</v>
      </c>
      <c r="I15" s="41"/>
      <c r="J15" s="42">
        <v>0</v>
      </c>
      <c r="K15" s="106"/>
      <c r="L15" s="286">
        <v>0</v>
      </c>
      <c r="M15" s="286"/>
      <c r="N15" s="106"/>
      <c r="O15" s="48">
        <v>1115848444</v>
      </c>
      <c r="P15" s="106"/>
      <c r="Q15" s="48">
        <v>1115848444</v>
      </c>
      <c r="R15" s="41"/>
      <c r="S15" s="132">
        <v>0.08</v>
      </c>
      <c r="V15" s="188"/>
    </row>
    <row r="16" spans="1:22" ht="30" customHeight="1">
      <c r="A16" s="263" t="s">
        <v>35</v>
      </c>
      <c r="B16" s="263"/>
      <c r="D16" s="48">
        <v>0</v>
      </c>
      <c r="E16" s="48">
        <v>0</v>
      </c>
      <c r="F16" s="48">
        <v>0</v>
      </c>
      <c r="G16" s="106"/>
      <c r="H16" s="174">
        <f t="shared" si="0"/>
        <v>0</v>
      </c>
      <c r="I16" s="41"/>
      <c r="J16" s="42">
        <v>0</v>
      </c>
      <c r="K16" s="106"/>
      <c r="L16" s="286">
        <v>0</v>
      </c>
      <c r="M16" s="286"/>
      <c r="N16" s="106"/>
      <c r="O16" s="48">
        <v>863780660</v>
      </c>
      <c r="P16" s="106"/>
      <c r="Q16" s="48">
        <v>863780660</v>
      </c>
      <c r="R16" s="41"/>
      <c r="S16" s="132">
        <v>0.06</v>
      </c>
      <c r="V16" s="188"/>
    </row>
    <row r="17" spans="1:22" ht="30" customHeight="1">
      <c r="A17" s="263" t="s">
        <v>141</v>
      </c>
      <c r="B17" s="263"/>
      <c r="D17" s="48">
        <v>0</v>
      </c>
      <c r="E17" s="48">
        <v>0</v>
      </c>
      <c r="F17" s="48">
        <v>0</v>
      </c>
      <c r="G17" s="106"/>
      <c r="H17" s="174">
        <f t="shared" si="0"/>
        <v>0</v>
      </c>
      <c r="I17" s="41"/>
      <c r="J17" s="42">
        <v>0</v>
      </c>
      <c r="K17" s="106"/>
      <c r="L17" s="286">
        <v>0</v>
      </c>
      <c r="M17" s="286"/>
      <c r="N17" s="106"/>
      <c r="O17" s="48">
        <v>171531</v>
      </c>
      <c r="P17" s="106"/>
      <c r="Q17" s="48">
        <v>171531</v>
      </c>
      <c r="R17" s="41"/>
      <c r="S17" s="132">
        <v>0</v>
      </c>
      <c r="V17" s="188"/>
    </row>
    <row r="18" spans="1:22" ht="30" customHeight="1">
      <c r="A18" s="263" t="s">
        <v>317</v>
      </c>
      <c r="B18" s="263"/>
      <c r="D18" s="48">
        <v>745200364</v>
      </c>
      <c r="E18" s="48">
        <v>0</v>
      </c>
      <c r="F18" s="48">
        <v>745200364</v>
      </c>
      <c r="G18" s="106"/>
      <c r="H18" s="174">
        <f t="shared" si="0"/>
        <v>1490400728</v>
      </c>
      <c r="I18" s="41"/>
      <c r="J18" s="42">
        <v>0.42</v>
      </c>
      <c r="K18" s="106"/>
      <c r="L18" s="286">
        <v>745200364</v>
      </c>
      <c r="M18" s="286"/>
      <c r="N18" s="106"/>
      <c r="O18" s="48">
        <v>0</v>
      </c>
      <c r="P18" s="106"/>
      <c r="Q18" s="48">
        <v>745200364</v>
      </c>
      <c r="R18" s="41"/>
      <c r="S18" s="132">
        <v>0.05</v>
      </c>
      <c r="V18" s="188"/>
    </row>
    <row r="19" spans="1:22" ht="30" customHeight="1">
      <c r="A19" s="263" t="s">
        <v>275</v>
      </c>
      <c r="B19" s="263"/>
      <c r="D19" s="48">
        <v>17552791</v>
      </c>
      <c r="E19" s="48">
        <v>0</v>
      </c>
      <c r="F19" s="48">
        <v>17552791</v>
      </c>
      <c r="G19" s="106"/>
      <c r="H19" s="174">
        <f t="shared" si="0"/>
        <v>35105582</v>
      </c>
      <c r="I19" s="41"/>
      <c r="J19" s="42">
        <v>0.01</v>
      </c>
      <c r="K19" s="106"/>
      <c r="L19" s="286">
        <v>18265886</v>
      </c>
      <c r="M19" s="286"/>
      <c r="N19" s="106"/>
      <c r="O19" s="48">
        <v>0</v>
      </c>
      <c r="P19" s="106"/>
      <c r="Q19" s="48">
        <v>18265886</v>
      </c>
      <c r="R19" s="41"/>
      <c r="S19" s="132">
        <v>0</v>
      </c>
      <c r="V19" s="188"/>
    </row>
    <row r="20" spans="1:22" ht="30" customHeight="1">
      <c r="A20" s="263" t="s">
        <v>276</v>
      </c>
      <c r="B20" s="263"/>
      <c r="D20" s="48">
        <v>213538669</v>
      </c>
      <c r="E20" s="48">
        <v>0</v>
      </c>
      <c r="F20" s="48">
        <v>213538669</v>
      </c>
      <c r="G20" s="106"/>
      <c r="H20" s="174">
        <f t="shared" si="0"/>
        <v>427077338</v>
      </c>
      <c r="I20" s="41"/>
      <c r="J20" s="42">
        <v>0.12</v>
      </c>
      <c r="K20" s="106"/>
      <c r="L20" s="286">
        <v>221221536</v>
      </c>
      <c r="M20" s="286"/>
      <c r="N20" s="106"/>
      <c r="O20" s="48">
        <v>0</v>
      </c>
      <c r="P20" s="106"/>
      <c r="Q20" s="48">
        <v>221221536</v>
      </c>
      <c r="R20" s="41"/>
      <c r="S20" s="132">
        <v>0.02</v>
      </c>
      <c r="V20" s="188"/>
    </row>
    <row r="21" spans="1:22" ht="30" customHeight="1">
      <c r="A21" s="263" t="s">
        <v>257</v>
      </c>
      <c r="B21" s="263"/>
      <c r="D21" s="48">
        <v>1596501900</v>
      </c>
      <c r="E21" s="48">
        <v>0</v>
      </c>
      <c r="F21" s="48">
        <v>1596501900</v>
      </c>
      <c r="G21" s="106"/>
      <c r="H21" s="174">
        <f t="shared" si="0"/>
        <v>3193003800</v>
      </c>
      <c r="I21" s="41"/>
      <c r="J21" s="42">
        <v>0.9</v>
      </c>
      <c r="K21" s="106"/>
      <c r="L21" s="286">
        <v>1765169785</v>
      </c>
      <c r="M21" s="286"/>
      <c r="N21" s="106"/>
      <c r="O21" s="48">
        <v>0</v>
      </c>
      <c r="P21" s="106"/>
      <c r="Q21" s="48">
        <v>1765169785</v>
      </c>
      <c r="R21" s="41"/>
      <c r="S21" s="132">
        <v>0.13</v>
      </c>
      <c r="V21" s="188"/>
    </row>
    <row r="22" spans="1:22" ht="30" customHeight="1">
      <c r="A22" s="263" t="s">
        <v>312</v>
      </c>
      <c r="B22" s="263"/>
      <c r="D22" s="48">
        <v>951256260</v>
      </c>
      <c r="E22" s="48">
        <v>0</v>
      </c>
      <c r="F22" s="48">
        <v>951256260</v>
      </c>
      <c r="G22" s="106"/>
      <c r="H22" s="174">
        <f t="shared" si="0"/>
        <v>1902512520</v>
      </c>
      <c r="I22" s="41"/>
      <c r="J22" s="42">
        <v>0.54</v>
      </c>
      <c r="K22" s="106"/>
      <c r="L22" s="286">
        <v>951256260</v>
      </c>
      <c r="M22" s="286"/>
      <c r="N22" s="106"/>
      <c r="O22" s="48">
        <v>0</v>
      </c>
      <c r="P22" s="106"/>
      <c r="Q22" s="48">
        <v>951256260</v>
      </c>
      <c r="R22" s="41"/>
      <c r="S22" s="132">
        <v>7.0000000000000007E-2</v>
      </c>
      <c r="V22" s="188"/>
    </row>
    <row r="23" spans="1:22" ht="30" customHeight="1">
      <c r="A23" s="263" t="s">
        <v>39</v>
      </c>
      <c r="B23" s="263"/>
      <c r="D23" s="48">
        <v>12145336042</v>
      </c>
      <c r="E23" s="48">
        <v>0</v>
      </c>
      <c r="F23" s="48">
        <v>12145336042</v>
      </c>
      <c r="G23" s="106"/>
      <c r="H23" s="174"/>
      <c r="I23" s="41"/>
      <c r="J23" s="42">
        <v>6.87</v>
      </c>
      <c r="K23" s="106"/>
      <c r="L23" s="286">
        <v>13081680038</v>
      </c>
      <c r="M23" s="286"/>
      <c r="N23" s="106"/>
      <c r="O23" s="48">
        <v>0</v>
      </c>
      <c r="P23" s="106"/>
      <c r="Q23" s="48">
        <v>13081680038</v>
      </c>
      <c r="R23" s="41"/>
      <c r="S23" s="132">
        <v>0.93</v>
      </c>
      <c r="V23" s="188"/>
    </row>
    <row r="24" spans="1:22" ht="30" customHeight="1">
      <c r="A24" s="294" t="s">
        <v>313</v>
      </c>
      <c r="B24" s="294"/>
      <c r="D24" s="220">
        <v>47439462</v>
      </c>
      <c r="E24" s="220">
        <v>0</v>
      </c>
      <c r="F24" s="220">
        <v>47439462</v>
      </c>
      <c r="G24" s="106"/>
      <c r="H24" s="174"/>
      <c r="I24" s="41"/>
      <c r="J24" s="221">
        <v>0.03</v>
      </c>
      <c r="K24" s="106"/>
      <c r="L24" s="286">
        <v>47439462</v>
      </c>
      <c r="M24" s="302"/>
      <c r="N24" s="106"/>
      <c r="O24" s="220">
        <v>0</v>
      </c>
      <c r="P24" s="106"/>
      <c r="Q24" s="220">
        <v>47439462</v>
      </c>
      <c r="R24" s="41"/>
      <c r="S24" s="234">
        <v>0</v>
      </c>
      <c r="V24" s="188"/>
    </row>
    <row r="25" spans="1:22" ht="30" customHeight="1" thickBot="1">
      <c r="A25" s="295" t="s">
        <v>14</v>
      </c>
      <c r="B25" s="295"/>
      <c r="C25" s="29"/>
      <c r="D25" s="232">
        <v>16874625796</v>
      </c>
      <c r="E25" s="232">
        <v>11262954665</v>
      </c>
      <c r="F25" s="232">
        <v>28137580461</v>
      </c>
      <c r="G25" s="75"/>
      <c r="H25" s="208">
        <f>SUM(H8:H24)</f>
        <v>20626655249</v>
      </c>
      <c r="I25" s="45"/>
      <c r="J25" s="233">
        <v>15.92</v>
      </c>
      <c r="K25" s="75"/>
      <c r="L25" s="231"/>
      <c r="M25" s="232">
        <v>22270180682</v>
      </c>
      <c r="N25" s="75"/>
      <c r="O25" s="232">
        <v>38776144466</v>
      </c>
      <c r="P25" s="75"/>
      <c r="Q25" s="232">
        <v>61046325148</v>
      </c>
      <c r="R25" s="45"/>
      <c r="S25" s="235">
        <f>SUM(S8:S24)</f>
        <v>4.2400507095387292</v>
      </c>
      <c r="V25" s="188"/>
    </row>
    <row r="26" spans="1:22" ht="30" customHeight="1" thickTop="1"/>
  </sheetData>
  <mergeCells count="48">
    <mergeCell ref="A22:B22"/>
    <mergeCell ref="A23:B23"/>
    <mergeCell ref="L8:M8"/>
    <mergeCell ref="L12:M12"/>
    <mergeCell ref="L15:M15"/>
    <mergeCell ref="L11:M11"/>
    <mergeCell ref="L10:M10"/>
    <mergeCell ref="L9:M9"/>
    <mergeCell ref="L20:M20"/>
    <mergeCell ref="L21:M21"/>
    <mergeCell ref="L22:M22"/>
    <mergeCell ref="L23:M23"/>
    <mergeCell ref="A1:S1"/>
    <mergeCell ref="A2:S2"/>
    <mergeCell ref="A3:S3"/>
    <mergeCell ref="A4:S4"/>
    <mergeCell ref="H6:J6"/>
    <mergeCell ref="Q6:S6"/>
    <mergeCell ref="D5:J5"/>
    <mergeCell ref="L5:S5"/>
    <mergeCell ref="D6:D7"/>
    <mergeCell ref="F6:F7"/>
    <mergeCell ref="L6:M7"/>
    <mergeCell ref="O6:O7"/>
    <mergeCell ref="A7:B7"/>
    <mergeCell ref="A24:B24"/>
    <mergeCell ref="A25:B25"/>
    <mergeCell ref="A8:B8"/>
    <mergeCell ref="A9:B9"/>
    <mergeCell ref="A10:B10"/>
    <mergeCell ref="A11:B11"/>
    <mergeCell ref="A15:B15"/>
    <mergeCell ref="A12:B12"/>
    <mergeCell ref="A13:B13"/>
    <mergeCell ref="A14:B14"/>
    <mergeCell ref="A19:B19"/>
    <mergeCell ref="A16:B16"/>
    <mergeCell ref="A17:B17"/>
    <mergeCell ref="A18:B18"/>
    <mergeCell ref="A20:B20"/>
    <mergeCell ref="A21:B21"/>
    <mergeCell ref="L24:M24"/>
    <mergeCell ref="L13:M13"/>
    <mergeCell ref="L14:M14"/>
    <mergeCell ref="L17:M17"/>
    <mergeCell ref="L18:M18"/>
    <mergeCell ref="L19:M19"/>
    <mergeCell ref="L16:M16"/>
  </mergeCells>
  <pageMargins left="0.39" right="0.39" top="0.39" bottom="0.39" header="0" footer="0"/>
  <pageSetup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X48"/>
  <sheetViews>
    <sheetView rightToLeft="1" view="pageBreakPreview" zoomScaleNormal="100" zoomScaleSheetLayoutView="100" workbookViewId="0">
      <selection activeCell="AC1" sqref="AC1:AC1048576"/>
    </sheetView>
  </sheetViews>
  <sheetFormatPr defaultRowHeight="30" customHeight="1"/>
  <cols>
    <col min="1" max="1" width="6.7109375" style="19" bestFit="1" customWidth="1"/>
    <col min="2" max="2" width="21.140625" style="19" customWidth="1"/>
    <col min="3" max="3" width="1.28515625" style="19" customWidth="1"/>
    <col min="4" max="4" width="16.5703125" style="97" bestFit="1" customWidth="1"/>
    <col min="5" max="5" width="1.28515625" style="97" customWidth="1"/>
    <col min="6" max="6" width="16.85546875" style="97" customWidth="1"/>
    <col min="7" max="7" width="1.28515625" style="97" customWidth="1"/>
    <col min="8" max="8" width="16.85546875" style="97" bestFit="1" customWidth="1"/>
    <col min="9" max="9" width="1.28515625" style="97" customWidth="1"/>
    <col min="10" max="10" width="18.28515625" style="97" bestFit="1" customWidth="1"/>
    <col min="11" max="11" width="1.28515625" style="97" customWidth="1"/>
    <col min="12" max="12" width="18.140625" style="97" bestFit="1" customWidth="1"/>
    <col min="13" max="13" width="1.28515625" style="97" customWidth="1"/>
    <col min="14" max="14" width="18.7109375" style="97" customWidth="1"/>
    <col min="15" max="15" width="1.28515625" style="97" customWidth="1"/>
    <col min="16" max="16" width="17.5703125" style="97" bestFit="1" customWidth="1"/>
    <col min="17" max="17" width="1.28515625" style="97" customWidth="1"/>
    <col min="18" max="18" width="18.7109375" style="97" bestFit="1" customWidth="1"/>
    <col min="19" max="19" width="0.28515625" style="19" customWidth="1"/>
    <col min="20" max="16384" width="9.140625" style="19"/>
  </cols>
  <sheetData>
    <row r="1" spans="1:18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</row>
    <row r="2" spans="1:18" ht="30" customHeight="1">
      <c r="A2" s="260" t="s">
        <v>110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</row>
    <row r="3" spans="1:18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</row>
    <row r="4" spans="1:18" s="20" customFormat="1" ht="30" customHeight="1">
      <c r="A4" s="259" t="s">
        <v>249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</row>
    <row r="5" spans="1:18" ht="30" customHeight="1">
      <c r="D5" s="272" t="s">
        <v>121</v>
      </c>
      <c r="E5" s="272"/>
      <c r="F5" s="272"/>
      <c r="G5" s="272"/>
      <c r="H5" s="272"/>
      <c r="I5" s="272"/>
      <c r="J5" s="272"/>
      <c r="L5" s="272" t="str">
        <f>'درآمد سرمایه گذاری در سهام'!$N$5</f>
        <v>از ابتدای سال مالی تا پایان ماه</v>
      </c>
      <c r="M5" s="272"/>
      <c r="N5" s="272"/>
      <c r="O5" s="272"/>
      <c r="P5" s="272"/>
      <c r="Q5" s="272"/>
      <c r="R5" s="272"/>
    </row>
    <row r="6" spans="1:18" ht="30" customHeight="1">
      <c r="A6" s="261" t="s">
        <v>142</v>
      </c>
      <c r="B6" s="261"/>
      <c r="D6" s="76" t="s">
        <v>143</v>
      </c>
      <c r="F6" s="76" t="s">
        <v>124</v>
      </c>
      <c r="H6" s="76" t="s">
        <v>125</v>
      </c>
      <c r="J6" s="76" t="s">
        <v>14</v>
      </c>
      <c r="L6" s="76" t="s">
        <v>143</v>
      </c>
      <c r="N6" s="76" t="s">
        <v>124</v>
      </c>
      <c r="P6" s="76" t="s">
        <v>125</v>
      </c>
      <c r="R6" s="76" t="s">
        <v>14</v>
      </c>
    </row>
    <row r="7" spans="1:18" ht="30" customHeight="1">
      <c r="A7" s="267" t="s">
        <v>260</v>
      </c>
      <c r="B7" s="267"/>
      <c r="D7" s="98">
        <v>0</v>
      </c>
      <c r="E7" s="99"/>
      <c r="F7" s="98">
        <v>449992490</v>
      </c>
      <c r="G7" s="99"/>
      <c r="H7" s="100">
        <f>'درآمد ناشی از فروش'!I31</f>
        <v>28584953</v>
      </c>
      <c r="I7" s="99"/>
      <c r="J7" s="98">
        <f>D7+F7+H7</f>
        <v>478577443</v>
      </c>
      <c r="K7" s="99"/>
      <c r="L7" s="98">
        <v>0</v>
      </c>
      <c r="M7" s="99"/>
      <c r="N7" s="100" cm="1">
        <f t="array" ref="N7:O7">'درآمد ناشی از تغییر قیمت اوراق'!Q31:R31</f>
        <v>3113972646</v>
      </c>
      <c r="O7" s="99">
        <v>0</v>
      </c>
      <c r="P7" s="101" cm="1">
        <f t="array" ref="P7:Q7">'درآمد ناشی از فروش'!Q31:R31</f>
        <v>28584953</v>
      </c>
      <c r="Q7" s="99">
        <v>0</v>
      </c>
      <c r="R7" s="98">
        <f>L7+N7+P7</f>
        <v>3142557599</v>
      </c>
    </row>
    <row r="8" spans="1:18" ht="30" customHeight="1">
      <c r="A8" s="263" t="s">
        <v>144</v>
      </c>
      <c r="B8" s="263"/>
      <c r="D8" s="100">
        <v>0</v>
      </c>
      <c r="E8" s="99"/>
      <c r="F8" s="100">
        <v>0</v>
      </c>
      <c r="G8" s="99"/>
      <c r="H8" s="100">
        <v>0</v>
      </c>
      <c r="I8" s="99"/>
      <c r="J8" s="100">
        <f t="shared" ref="J8:J47" si="0">D8+F8+H8</f>
        <v>0</v>
      </c>
      <c r="K8" s="99"/>
      <c r="L8" s="100">
        <f>'درآمد اوراق بهادار'!M19</f>
        <v>2303772647</v>
      </c>
      <c r="M8" s="99"/>
      <c r="N8" s="100">
        <v>0</v>
      </c>
      <c r="O8" s="99"/>
      <c r="P8" s="100" cm="1">
        <f t="array" ref="P8:Q8">'درآمد ناشی از فروش'!Q32:R32</f>
        <v>30625000</v>
      </c>
      <c r="Q8" s="99">
        <v>0</v>
      </c>
      <c r="R8" s="100">
        <f>L8+N8+P8</f>
        <v>2334397647</v>
      </c>
    </row>
    <row r="9" spans="1:18" ht="30" customHeight="1">
      <c r="A9" s="263" t="s">
        <v>145</v>
      </c>
      <c r="B9" s="263"/>
      <c r="D9" s="100">
        <v>0</v>
      </c>
      <c r="E9" s="99"/>
      <c r="F9" s="100">
        <v>0</v>
      </c>
      <c r="G9" s="99"/>
      <c r="H9" s="100">
        <v>0</v>
      </c>
      <c r="I9" s="99"/>
      <c r="J9" s="100">
        <f t="shared" si="0"/>
        <v>0</v>
      </c>
      <c r="K9" s="99"/>
      <c r="L9" s="100">
        <f>'درآمد اوراق بهادار'!M20</f>
        <v>830465622</v>
      </c>
      <c r="M9" s="99"/>
      <c r="N9" s="100">
        <f>'درآمد ناشی از تغییر قیمت اوراق'!W12</f>
        <v>0</v>
      </c>
      <c r="O9" s="99"/>
      <c r="P9" s="100" cm="1">
        <f t="array" ref="P9:Q9">'درآمد ناشی از فروش'!Q33:R33</f>
        <v>2500000</v>
      </c>
      <c r="Q9" s="99">
        <v>0</v>
      </c>
      <c r="R9" s="100">
        <f t="shared" ref="R9:R47" si="1">L9+N9+P9</f>
        <v>832965622</v>
      </c>
    </row>
    <row r="10" spans="1:18" ht="30" customHeight="1">
      <c r="A10" s="263" t="s">
        <v>146</v>
      </c>
      <c r="B10" s="263"/>
      <c r="D10" s="100">
        <v>0</v>
      </c>
      <c r="E10" s="99"/>
      <c r="F10" s="100">
        <v>0</v>
      </c>
      <c r="G10" s="99"/>
      <c r="H10" s="100">
        <v>0</v>
      </c>
      <c r="I10" s="99"/>
      <c r="J10" s="100">
        <f t="shared" si="0"/>
        <v>0</v>
      </c>
      <c r="K10" s="99"/>
      <c r="L10" s="100">
        <f>'درآمد اوراق بهادار'!M14</f>
        <v>2433957924</v>
      </c>
      <c r="M10" s="99"/>
      <c r="N10" s="100">
        <f>'درآمد ناشی از تغییر قیمت اوراق'!Y23</f>
        <v>0</v>
      </c>
      <c r="O10" s="99"/>
      <c r="P10" s="100" cm="1">
        <f t="array" ref="P10:Q10">'درآمد ناشی از فروش'!Q34:R34</f>
        <v>4955630451</v>
      </c>
      <c r="Q10" s="99">
        <v>0</v>
      </c>
      <c r="R10" s="100">
        <f t="shared" si="1"/>
        <v>7389588375</v>
      </c>
    </row>
    <row r="11" spans="1:18" ht="30" customHeight="1">
      <c r="A11" s="263" t="s">
        <v>147</v>
      </c>
      <c r="B11" s="263"/>
      <c r="D11" s="100">
        <v>0</v>
      </c>
      <c r="E11" s="99"/>
      <c r="F11" s="100">
        <v>0</v>
      </c>
      <c r="G11" s="99"/>
      <c r="H11" s="100">
        <v>0</v>
      </c>
      <c r="I11" s="99"/>
      <c r="J11" s="100">
        <f t="shared" si="0"/>
        <v>0</v>
      </c>
      <c r="K11" s="99"/>
      <c r="L11" s="100">
        <v>0</v>
      </c>
      <c r="M11" s="99"/>
      <c r="N11" s="100">
        <v>0</v>
      </c>
      <c r="O11" s="99"/>
      <c r="P11" s="100" cm="1">
        <f t="array" ref="P11:Q11">'درآمد ناشی از فروش'!Q35:R35</f>
        <v>2252879222</v>
      </c>
      <c r="Q11" s="99">
        <v>0</v>
      </c>
      <c r="R11" s="100">
        <f t="shared" si="1"/>
        <v>2252879222</v>
      </c>
    </row>
    <row r="12" spans="1:18" ht="30" customHeight="1">
      <c r="A12" s="263" t="s">
        <v>148</v>
      </c>
      <c r="B12" s="263"/>
      <c r="D12" s="100">
        <v>0</v>
      </c>
      <c r="E12" s="99"/>
      <c r="F12" s="100">
        <v>0</v>
      </c>
      <c r="G12" s="99"/>
      <c r="H12" s="100">
        <v>0</v>
      </c>
      <c r="I12" s="99"/>
      <c r="J12" s="100">
        <f t="shared" si="0"/>
        <v>0</v>
      </c>
      <c r="K12" s="99"/>
      <c r="L12" s="100">
        <v>0</v>
      </c>
      <c r="M12" s="99"/>
      <c r="N12" s="100">
        <v>0</v>
      </c>
      <c r="O12" s="99"/>
      <c r="P12" s="9">
        <v>4513615830</v>
      </c>
      <c r="Q12" s="99"/>
      <c r="R12" s="100">
        <f t="shared" si="1"/>
        <v>4513615830</v>
      </c>
    </row>
    <row r="13" spans="1:18" ht="30" customHeight="1">
      <c r="A13" s="263" t="s">
        <v>152</v>
      </c>
      <c r="B13" s="263"/>
      <c r="D13" s="100">
        <v>0</v>
      </c>
      <c r="E13" s="99"/>
      <c r="F13" s="100">
        <v>0</v>
      </c>
      <c r="G13" s="99"/>
      <c r="H13" s="100">
        <v>0</v>
      </c>
      <c r="I13" s="99"/>
      <c r="J13" s="100">
        <f t="shared" si="0"/>
        <v>0</v>
      </c>
      <c r="K13" s="99"/>
      <c r="L13" s="100">
        <v>0</v>
      </c>
      <c r="M13" s="99"/>
      <c r="N13" s="100">
        <v>0</v>
      </c>
      <c r="O13" s="99"/>
      <c r="P13" s="9">
        <v>2307954944</v>
      </c>
      <c r="Q13" s="99"/>
      <c r="R13" s="100">
        <f t="shared" si="1"/>
        <v>2307954944</v>
      </c>
    </row>
    <row r="14" spans="1:18" ht="30" customHeight="1">
      <c r="A14" s="263" t="s">
        <v>151</v>
      </c>
      <c r="B14" s="263"/>
      <c r="D14" s="100">
        <v>0</v>
      </c>
      <c r="E14" s="99"/>
      <c r="F14" s="100">
        <v>0</v>
      </c>
      <c r="G14" s="99"/>
      <c r="H14" s="100">
        <v>0</v>
      </c>
      <c r="I14" s="99"/>
      <c r="J14" s="100">
        <f t="shared" si="0"/>
        <v>0</v>
      </c>
      <c r="K14" s="99"/>
      <c r="L14" s="100">
        <v>0</v>
      </c>
      <c r="M14" s="99"/>
      <c r="N14" s="100">
        <v>0</v>
      </c>
      <c r="O14" s="99"/>
      <c r="P14" s="9">
        <v>684407956</v>
      </c>
      <c r="Q14" s="99"/>
      <c r="R14" s="100">
        <f t="shared" si="1"/>
        <v>684407956</v>
      </c>
    </row>
    <row r="15" spans="1:18" ht="30" customHeight="1">
      <c r="A15" s="263" t="s">
        <v>150</v>
      </c>
      <c r="B15" s="263"/>
      <c r="D15" s="100">
        <v>0</v>
      </c>
      <c r="E15" s="99"/>
      <c r="F15" s="100">
        <v>0</v>
      </c>
      <c r="G15" s="99"/>
      <c r="H15" s="100">
        <v>0</v>
      </c>
      <c r="I15" s="99"/>
      <c r="J15" s="100">
        <f t="shared" si="0"/>
        <v>0</v>
      </c>
      <c r="K15" s="99"/>
      <c r="L15" s="100">
        <v>0</v>
      </c>
      <c r="M15" s="99"/>
      <c r="N15" s="100">
        <v>0</v>
      </c>
      <c r="O15" s="99"/>
      <c r="P15" s="9">
        <v>1740407010</v>
      </c>
      <c r="Q15" s="99"/>
      <c r="R15" s="100">
        <f t="shared" si="1"/>
        <v>1740407010</v>
      </c>
    </row>
    <row r="16" spans="1:18" ht="30" customHeight="1">
      <c r="A16" s="263" t="s">
        <v>149</v>
      </c>
      <c r="B16" s="263"/>
      <c r="D16" s="100">
        <v>0</v>
      </c>
      <c r="E16" s="99"/>
      <c r="F16" s="100">
        <v>0</v>
      </c>
      <c r="G16" s="99"/>
      <c r="H16" s="100">
        <v>0</v>
      </c>
      <c r="I16" s="99"/>
      <c r="J16" s="100">
        <f t="shared" si="0"/>
        <v>0</v>
      </c>
      <c r="K16" s="99"/>
      <c r="L16" s="100">
        <v>0</v>
      </c>
      <c r="M16" s="99"/>
      <c r="N16" s="100">
        <v>0</v>
      </c>
      <c r="O16" s="99"/>
      <c r="P16" s="9">
        <v>5727988726</v>
      </c>
      <c r="Q16" s="99"/>
      <c r="R16" s="100">
        <f t="shared" si="1"/>
        <v>5727988726</v>
      </c>
    </row>
    <row r="17" spans="1:18" ht="30" customHeight="1">
      <c r="A17" s="263" t="s">
        <v>154</v>
      </c>
      <c r="B17" s="263"/>
      <c r="D17" s="100">
        <v>0</v>
      </c>
      <c r="E17" s="99"/>
      <c r="F17" s="100">
        <v>0</v>
      </c>
      <c r="G17" s="99"/>
      <c r="H17" s="100">
        <v>0</v>
      </c>
      <c r="I17" s="99"/>
      <c r="J17" s="100">
        <f t="shared" si="0"/>
        <v>0</v>
      </c>
      <c r="K17" s="99"/>
      <c r="L17" s="100">
        <v>0</v>
      </c>
      <c r="M17" s="99"/>
      <c r="N17" s="100">
        <v>0</v>
      </c>
      <c r="O17" s="99"/>
      <c r="P17" s="9">
        <v>1545509112</v>
      </c>
      <c r="Q17" s="99"/>
      <c r="R17" s="100">
        <f t="shared" si="1"/>
        <v>1545509112</v>
      </c>
    </row>
    <row r="18" spans="1:18" ht="30" customHeight="1">
      <c r="A18" s="263" t="s">
        <v>156</v>
      </c>
      <c r="B18" s="263"/>
      <c r="D18" s="100">
        <v>0</v>
      </c>
      <c r="E18" s="99"/>
      <c r="F18" s="100">
        <v>0</v>
      </c>
      <c r="G18" s="99"/>
      <c r="H18" s="100">
        <v>0</v>
      </c>
      <c r="I18" s="99"/>
      <c r="J18" s="100">
        <f t="shared" si="0"/>
        <v>0</v>
      </c>
      <c r="K18" s="99"/>
      <c r="L18" s="100">
        <v>0</v>
      </c>
      <c r="M18" s="99"/>
      <c r="N18" s="100">
        <v>0</v>
      </c>
      <c r="O18" s="99"/>
      <c r="P18" s="9" cm="1">
        <f t="array" ref="P18:Q18">'درآمد ناشی از فروش'!Q42:R42</f>
        <v>780231019</v>
      </c>
      <c r="Q18" s="99">
        <v>0</v>
      </c>
      <c r="R18" s="100">
        <f t="shared" si="1"/>
        <v>780231019</v>
      </c>
    </row>
    <row r="19" spans="1:18" ht="30" customHeight="1">
      <c r="A19" s="263" t="s">
        <v>155</v>
      </c>
      <c r="B19" s="263"/>
      <c r="D19" s="100">
        <v>0</v>
      </c>
      <c r="E19" s="99"/>
      <c r="F19" s="100">
        <v>0</v>
      </c>
      <c r="G19" s="99"/>
      <c r="H19" s="100">
        <v>0</v>
      </c>
      <c r="I19" s="99"/>
      <c r="J19" s="100">
        <f t="shared" si="0"/>
        <v>0</v>
      </c>
      <c r="K19" s="99"/>
      <c r="L19" s="100">
        <v>0</v>
      </c>
      <c r="M19" s="99"/>
      <c r="N19" s="100">
        <v>0</v>
      </c>
      <c r="O19" s="99"/>
      <c r="P19" s="9">
        <v>5001783422</v>
      </c>
      <c r="Q19" s="99"/>
      <c r="R19" s="100">
        <f t="shared" si="1"/>
        <v>5001783422</v>
      </c>
    </row>
    <row r="20" spans="1:18" ht="30" customHeight="1">
      <c r="A20" s="263" t="s">
        <v>153</v>
      </c>
      <c r="B20" s="263"/>
      <c r="D20" s="100">
        <v>0</v>
      </c>
      <c r="E20" s="99"/>
      <c r="F20" s="100">
        <v>0</v>
      </c>
      <c r="G20" s="99"/>
      <c r="H20" s="100">
        <v>0</v>
      </c>
      <c r="I20" s="99"/>
      <c r="J20" s="100">
        <f t="shared" si="0"/>
        <v>0</v>
      </c>
      <c r="K20" s="99"/>
      <c r="L20" s="100">
        <v>0</v>
      </c>
      <c r="M20" s="99"/>
      <c r="N20" s="100">
        <v>0</v>
      </c>
      <c r="O20" s="99"/>
      <c r="P20" s="9">
        <v>3958477520</v>
      </c>
      <c r="Q20" s="99"/>
      <c r="R20" s="100">
        <f t="shared" si="1"/>
        <v>3958477520</v>
      </c>
    </row>
    <row r="21" spans="1:18" ht="30" customHeight="1">
      <c r="A21" s="263" t="s">
        <v>157</v>
      </c>
      <c r="B21" s="263"/>
      <c r="D21" s="100">
        <v>0</v>
      </c>
      <c r="E21" s="99"/>
      <c r="F21" s="100">
        <v>0</v>
      </c>
      <c r="G21" s="99"/>
      <c r="H21" s="100">
        <v>0</v>
      </c>
      <c r="I21" s="99"/>
      <c r="J21" s="100">
        <f t="shared" si="0"/>
        <v>0</v>
      </c>
      <c r="K21" s="99"/>
      <c r="L21" s="101">
        <f>'درآمد اوراق بهادار'!M22</f>
        <v>-5054916874</v>
      </c>
      <c r="M21" s="99"/>
      <c r="N21" s="100">
        <v>0</v>
      </c>
      <c r="O21" s="99"/>
      <c r="P21" s="100" cm="1">
        <f t="array" ref="P21:Q21">'درآمد ناشی از فروش'!Q45:R45</f>
        <v>337724777</v>
      </c>
      <c r="Q21" s="99">
        <v>0</v>
      </c>
      <c r="R21" s="101">
        <f>L21+N21+P21</f>
        <v>-4717192097</v>
      </c>
    </row>
    <row r="22" spans="1:18" ht="30" customHeight="1">
      <c r="A22" s="263" t="s">
        <v>158</v>
      </c>
      <c r="B22" s="263"/>
      <c r="D22" s="100">
        <v>0</v>
      </c>
      <c r="E22" s="99"/>
      <c r="F22" s="100">
        <v>0</v>
      </c>
      <c r="G22" s="99"/>
      <c r="H22" s="100">
        <v>0</v>
      </c>
      <c r="I22" s="99"/>
      <c r="J22" s="100">
        <f t="shared" si="0"/>
        <v>0</v>
      </c>
      <c r="K22" s="99"/>
      <c r="L22" s="100">
        <v>0</v>
      </c>
      <c r="M22" s="99"/>
      <c r="N22" s="100">
        <v>0</v>
      </c>
      <c r="O22" s="99"/>
      <c r="P22" s="100" cm="1">
        <f t="array" ref="P22:Q22">'درآمد ناشی از فروش'!Q46:R46</f>
        <v>707881574</v>
      </c>
      <c r="Q22" s="99">
        <v>0</v>
      </c>
      <c r="R22" s="100">
        <f t="shared" si="1"/>
        <v>707881574</v>
      </c>
    </row>
    <row r="23" spans="1:18" ht="30" customHeight="1">
      <c r="A23" s="263" t="s">
        <v>159</v>
      </c>
      <c r="B23" s="263"/>
      <c r="D23" s="100">
        <f>'درآمد اوراق بهادار'!G16</f>
        <v>29995077</v>
      </c>
      <c r="E23" s="99"/>
      <c r="F23" s="100">
        <f>'درآمد ناشی از تغییر قیمت اوراق'!I19</f>
        <v>21284831</v>
      </c>
      <c r="G23" s="99"/>
      <c r="H23" s="100">
        <v>0</v>
      </c>
      <c r="I23" s="99"/>
      <c r="J23" s="100">
        <f t="shared" si="0"/>
        <v>51279908</v>
      </c>
      <c r="K23" s="99"/>
      <c r="L23" s="100">
        <v>2080101553</v>
      </c>
      <c r="M23" s="99"/>
      <c r="N23" s="100">
        <v>21284831</v>
      </c>
      <c r="O23" s="99"/>
      <c r="P23" s="100" cm="1">
        <f t="array" ref="P23:Q23">'درآمد ناشی از فروش'!Q47:R47</f>
        <v>3230991904</v>
      </c>
      <c r="Q23" s="99">
        <v>0</v>
      </c>
      <c r="R23" s="100">
        <f t="shared" si="1"/>
        <v>5332378288</v>
      </c>
    </row>
    <row r="24" spans="1:18" ht="30" customHeight="1">
      <c r="A24" s="263" t="s">
        <v>160</v>
      </c>
      <c r="B24" s="263"/>
      <c r="D24" s="100">
        <v>0</v>
      </c>
      <c r="E24" s="99"/>
      <c r="F24" s="100">
        <v>0</v>
      </c>
      <c r="G24" s="99"/>
      <c r="H24" s="100">
        <v>0</v>
      </c>
      <c r="I24" s="99"/>
      <c r="J24" s="100">
        <f t="shared" si="0"/>
        <v>0</v>
      </c>
      <c r="K24" s="99"/>
      <c r="L24" s="100">
        <v>0</v>
      </c>
      <c r="M24" s="99"/>
      <c r="N24" s="100">
        <v>0</v>
      </c>
      <c r="O24" s="99"/>
      <c r="P24" s="100" cm="1">
        <f t="array" ref="P24:Q24">'درآمد ناشی از فروش'!Q48:R48</f>
        <v>201613466</v>
      </c>
      <c r="Q24" s="99">
        <v>0</v>
      </c>
      <c r="R24" s="100">
        <f t="shared" si="1"/>
        <v>201613466</v>
      </c>
    </row>
    <row r="25" spans="1:18" ht="30" customHeight="1">
      <c r="A25" s="263" t="s">
        <v>64</v>
      </c>
      <c r="B25" s="263"/>
      <c r="D25" s="100">
        <f>'درآمد اوراق بهادار'!G17</f>
        <v>0</v>
      </c>
      <c r="E25" s="99"/>
      <c r="F25" s="100">
        <v>0</v>
      </c>
      <c r="G25" s="99"/>
      <c r="H25" s="100">
        <v>0</v>
      </c>
      <c r="I25" s="99"/>
      <c r="J25" s="100">
        <f t="shared" si="0"/>
        <v>0</v>
      </c>
      <c r="K25" s="99"/>
      <c r="L25" s="100">
        <v>63699976699</v>
      </c>
      <c r="M25" s="99"/>
      <c r="N25" s="100">
        <v>0</v>
      </c>
      <c r="O25" s="99"/>
      <c r="P25" s="101">
        <v>-15136656250</v>
      </c>
      <c r="Q25" s="99"/>
      <c r="R25" s="100">
        <f t="shared" si="1"/>
        <v>48563320449</v>
      </c>
    </row>
    <row r="26" spans="1:18" ht="30" customHeight="1">
      <c r="A26" s="263" t="s">
        <v>161</v>
      </c>
      <c r="B26" s="263"/>
      <c r="D26" s="100">
        <v>0</v>
      </c>
      <c r="E26" s="99"/>
      <c r="F26" s="100">
        <v>0</v>
      </c>
      <c r="G26" s="99"/>
      <c r="H26" s="100">
        <v>0</v>
      </c>
      <c r="I26" s="99"/>
      <c r="J26" s="100">
        <f t="shared" si="0"/>
        <v>0</v>
      </c>
      <c r="K26" s="99"/>
      <c r="L26" s="100">
        <v>263076257</v>
      </c>
      <c r="M26" s="99"/>
      <c r="N26" s="100">
        <v>0</v>
      </c>
      <c r="O26" s="99"/>
      <c r="P26" s="101" cm="1">
        <f t="array" ref="P26:Q26">'درآمد ناشی از فروش'!Q50:R50</f>
        <v>-623886900</v>
      </c>
      <c r="Q26" s="99">
        <v>0</v>
      </c>
      <c r="R26" s="101">
        <f t="shared" si="1"/>
        <v>-360810643</v>
      </c>
    </row>
    <row r="27" spans="1:18" ht="30" customHeight="1">
      <c r="A27" s="263" t="s">
        <v>164</v>
      </c>
      <c r="B27" s="263"/>
      <c r="D27" s="100">
        <v>0</v>
      </c>
      <c r="E27" s="99"/>
      <c r="F27" s="100">
        <v>0</v>
      </c>
      <c r="G27" s="99"/>
      <c r="H27" s="100">
        <v>0</v>
      </c>
      <c r="I27" s="99"/>
      <c r="J27" s="100">
        <f t="shared" si="0"/>
        <v>0</v>
      </c>
      <c r="K27" s="99"/>
      <c r="L27" s="100">
        <v>0</v>
      </c>
      <c r="M27" s="99"/>
      <c r="N27" s="100">
        <v>0</v>
      </c>
      <c r="O27" s="99"/>
      <c r="P27" s="48">
        <v>8104669803</v>
      </c>
      <c r="Q27" s="99"/>
      <c r="R27" s="100">
        <f t="shared" si="1"/>
        <v>8104669803</v>
      </c>
    </row>
    <row r="28" spans="1:18" ht="30" customHeight="1">
      <c r="A28" s="263" t="s">
        <v>162</v>
      </c>
      <c r="B28" s="263"/>
      <c r="D28" s="100">
        <v>0</v>
      </c>
      <c r="E28" s="99"/>
      <c r="F28" s="100">
        <v>0</v>
      </c>
      <c r="G28" s="99"/>
      <c r="H28" s="100">
        <v>0</v>
      </c>
      <c r="I28" s="99"/>
      <c r="J28" s="100">
        <f t="shared" si="0"/>
        <v>0</v>
      </c>
      <c r="K28" s="99"/>
      <c r="L28" s="100">
        <v>0</v>
      </c>
      <c r="M28" s="99"/>
      <c r="N28" s="100">
        <v>0</v>
      </c>
      <c r="O28" s="99"/>
      <c r="P28" s="48">
        <v>507917930</v>
      </c>
      <c r="Q28" s="99"/>
      <c r="R28" s="100">
        <f t="shared" si="1"/>
        <v>507917930</v>
      </c>
    </row>
    <row r="29" spans="1:18" ht="30" customHeight="1">
      <c r="A29" s="263" t="s">
        <v>163</v>
      </c>
      <c r="B29" s="263"/>
      <c r="D29" s="100">
        <v>0</v>
      </c>
      <c r="E29" s="99"/>
      <c r="F29" s="100">
        <v>0</v>
      </c>
      <c r="G29" s="99"/>
      <c r="H29" s="100">
        <v>0</v>
      </c>
      <c r="I29" s="99"/>
      <c r="J29" s="100">
        <f t="shared" si="0"/>
        <v>0</v>
      </c>
      <c r="K29" s="99"/>
      <c r="L29" s="100">
        <v>0</v>
      </c>
      <c r="M29" s="99"/>
      <c r="N29" s="100">
        <v>0</v>
      </c>
      <c r="O29" s="99"/>
      <c r="P29" s="48">
        <v>196289427</v>
      </c>
      <c r="Q29" s="99"/>
      <c r="R29" s="100">
        <f t="shared" si="1"/>
        <v>196289427</v>
      </c>
    </row>
    <row r="30" spans="1:18" ht="30" customHeight="1">
      <c r="A30" s="263" t="s">
        <v>165</v>
      </c>
      <c r="B30" s="263"/>
      <c r="D30" s="100">
        <v>0</v>
      </c>
      <c r="E30" s="99"/>
      <c r="F30" s="100">
        <v>0</v>
      </c>
      <c r="G30" s="99"/>
      <c r="H30" s="100">
        <v>0</v>
      </c>
      <c r="I30" s="99"/>
      <c r="J30" s="100">
        <f t="shared" si="0"/>
        <v>0</v>
      </c>
      <c r="K30" s="99"/>
      <c r="L30" s="100">
        <v>0</v>
      </c>
      <c r="M30" s="99"/>
      <c r="N30" s="100">
        <v>0</v>
      </c>
      <c r="O30" s="99"/>
      <c r="P30" s="48">
        <v>380441036</v>
      </c>
      <c r="Q30" s="99"/>
      <c r="R30" s="100">
        <f t="shared" si="1"/>
        <v>380441036</v>
      </c>
    </row>
    <row r="31" spans="1:18" ht="30" customHeight="1">
      <c r="A31" s="263" t="s">
        <v>66</v>
      </c>
      <c r="B31" s="263"/>
      <c r="D31" s="100">
        <f>'درآمد اوراق بهادار'!G15</f>
        <v>6534185312</v>
      </c>
      <c r="E31" s="99"/>
      <c r="F31" s="100">
        <f>'درآمد ناشی از تغییر قیمت اوراق'!I20</f>
        <v>0</v>
      </c>
      <c r="G31" s="99"/>
      <c r="H31" s="100">
        <v>0</v>
      </c>
      <c r="I31" s="99"/>
      <c r="J31" s="100">
        <f t="shared" si="0"/>
        <v>6534185312</v>
      </c>
      <c r="K31" s="99"/>
      <c r="L31" s="48">
        <v>69147539981</v>
      </c>
      <c r="M31"/>
      <c r="N31" s="48">
        <v>16423285970</v>
      </c>
      <c r="O31" s="99"/>
      <c r="P31" s="48">
        <v>1188043650</v>
      </c>
      <c r="Q31" s="99"/>
      <c r="R31" s="100">
        <f t="shared" si="1"/>
        <v>86758869601</v>
      </c>
    </row>
    <row r="32" spans="1:18" ht="30" customHeight="1">
      <c r="A32" s="263" t="s">
        <v>167</v>
      </c>
      <c r="B32" s="263"/>
      <c r="D32" s="100">
        <f>'درآمد اوراق بهادار'!G13</f>
        <v>0</v>
      </c>
      <c r="E32" s="99"/>
      <c r="F32" s="176">
        <v>0</v>
      </c>
      <c r="G32" s="99"/>
      <c r="H32" s="100">
        <v>0</v>
      </c>
      <c r="I32" s="99"/>
      <c r="J32" s="176">
        <f t="shared" si="0"/>
        <v>0</v>
      </c>
      <c r="K32" s="99"/>
      <c r="L32" s="48">
        <v>43943210924</v>
      </c>
      <c r="M32"/>
      <c r="N32" s="48">
        <v>0</v>
      </c>
      <c r="O32" s="99"/>
      <c r="P32" s="48">
        <v>1016131250</v>
      </c>
      <c r="Q32" s="99"/>
      <c r="R32" s="100">
        <f t="shared" si="1"/>
        <v>44959342174</v>
      </c>
    </row>
    <row r="33" spans="1:24" ht="30" customHeight="1">
      <c r="A33" s="263" t="s">
        <v>166</v>
      </c>
      <c r="B33" s="263"/>
      <c r="D33" s="100">
        <f>'درآمد اوراق بهادار'!T12</f>
        <v>0</v>
      </c>
      <c r="E33" s="99"/>
      <c r="F33" s="100">
        <v>0</v>
      </c>
      <c r="G33" s="99"/>
      <c r="H33" s="100">
        <v>0</v>
      </c>
      <c r="I33" s="99"/>
      <c r="J33" s="176">
        <f t="shared" si="0"/>
        <v>0</v>
      </c>
      <c r="K33" s="99"/>
      <c r="L33" s="48">
        <v>0</v>
      </c>
      <c r="M33"/>
      <c r="N33" s="48">
        <v>0</v>
      </c>
      <c r="O33" s="99"/>
      <c r="P33" s="48">
        <v>125967166</v>
      </c>
      <c r="Q33" s="99"/>
      <c r="R33" s="100">
        <f t="shared" si="1"/>
        <v>125967166</v>
      </c>
    </row>
    <row r="34" spans="1:24" ht="30" customHeight="1">
      <c r="A34" s="263" t="s">
        <v>69</v>
      </c>
      <c r="B34" s="263"/>
      <c r="D34" s="100">
        <f>'درآمد اوراق بهادار'!G11</f>
        <v>1561576094</v>
      </c>
      <c r="E34" s="99"/>
      <c r="F34" s="100">
        <f>'درآمد ناشی از تغییر قیمت اوراق'!I22</f>
        <v>0</v>
      </c>
      <c r="G34" s="99"/>
      <c r="H34" s="100">
        <v>0</v>
      </c>
      <c r="I34" s="99"/>
      <c r="J34" s="176">
        <f t="shared" si="0"/>
        <v>1561576094</v>
      </c>
      <c r="K34" s="99"/>
      <c r="L34" s="48">
        <v>18193594464</v>
      </c>
      <c r="M34"/>
      <c r="N34" s="48">
        <v>-3656837079</v>
      </c>
      <c r="O34" s="99"/>
      <c r="P34" s="48">
        <v>34843686</v>
      </c>
      <c r="Q34" s="99"/>
      <c r="R34" s="100">
        <f t="shared" si="1"/>
        <v>14571601071</v>
      </c>
    </row>
    <row r="35" spans="1:24" ht="30" customHeight="1">
      <c r="A35" s="263" t="s">
        <v>80</v>
      </c>
      <c r="B35" s="263"/>
      <c r="D35" s="100">
        <f>'درآمد اوراق بهادار'!T13</f>
        <v>0</v>
      </c>
      <c r="E35" s="99"/>
      <c r="F35" s="100">
        <f>'درآمد ناشی از تغییر قیمت اوراق'!I28</f>
        <v>903202172</v>
      </c>
      <c r="G35" s="99"/>
      <c r="H35" s="100">
        <v>0</v>
      </c>
      <c r="I35" s="99"/>
      <c r="J35" s="176">
        <f t="shared" si="0"/>
        <v>903202172</v>
      </c>
      <c r="K35" s="99"/>
      <c r="L35" s="48">
        <v>0</v>
      </c>
      <c r="M35"/>
      <c r="N35" s="48">
        <v>7865057521</v>
      </c>
      <c r="O35" s="99"/>
      <c r="P35" s="48">
        <v>5911237</v>
      </c>
      <c r="Q35" s="99"/>
      <c r="R35" s="100">
        <f t="shared" si="1"/>
        <v>7870968758</v>
      </c>
    </row>
    <row r="36" spans="1:24" ht="30" customHeight="1">
      <c r="A36" s="263" t="s">
        <v>264</v>
      </c>
      <c r="B36" s="263"/>
      <c r="D36" s="100">
        <f>'درآمد اوراق بهادار'!G23</f>
        <v>11705907510</v>
      </c>
      <c r="E36" s="99"/>
      <c r="F36" s="100">
        <f>'درآمد ناشی از تغییر قیمت اوراق'!W16</f>
        <v>0</v>
      </c>
      <c r="G36" s="99"/>
      <c r="H36" s="100">
        <v>0</v>
      </c>
      <c r="I36" s="99"/>
      <c r="J36" s="176">
        <f t="shared" si="0"/>
        <v>11705907510</v>
      </c>
      <c r="K36" s="99"/>
      <c r="L36" s="48">
        <v>23302440020</v>
      </c>
      <c r="M36"/>
      <c r="N36" s="48">
        <v>0</v>
      </c>
      <c r="O36" s="99"/>
      <c r="P36" s="48">
        <v>0</v>
      </c>
      <c r="Q36" s="99"/>
      <c r="R36" s="100">
        <f t="shared" si="1"/>
        <v>23302440020</v>
      </c>
    </row>
    <row r="37" spans="1:24" ht="30" customHeight="1">
      <c r="A37" s="263" t="s">
        <v>261</v>
      </c>
      <c r="B37" s="263"/>
      <c r="D37" s="100">
        <f>'درآمد اوراق بهادار'!G21</f>
        <v>14578463714</v>
      </c>
      <c r="E37" s="99"/>
      <c r="F37" s="100">
        <f>'درآمد ناشی از تغییر قیمت اوراق'!I34</f>
        <v>0</v>
      </c>
      <c r="G37" s="99"/>
      <c r="H37" s="100">
        <v>0</v>
      </c>
      <c r="I37" s="99"/>
      <c r="J37" s="176">
        <f t="shared" si="0"/>
        <v>14578463714</v>
      </c>
      <c r="K37" s="99"/>
      <c r="L37" s="48">
        <v>31845994888</v>
      </c>
      <c r="M37"/>
      <c r="N37" s="48">
        <v>-90625000</v>
      </c>
      <c r="O37" s="99"/>
      <c r="P37" s="48">
        <v>0</v>
      </c>
      <c r="Q37" s="99"/>
      <c r="R37" s="100">
        <f t="shared" si="1"/>
        <v>31755369888</v>
      </c>
    </row>
    <row r="38" spans="1:24" ht="30" customHeight="1">
      <c r="A38" s="263" t="s">
        <v>58</v>
      </c>
      <c r="B38" s="263"/>
      <c r="D38" s="100">
        <f>'درآمد اوراق بهادار'!G7</f>
        <v>14172018650</v>
      </c>
      <c r="E38" s="99"/>
      <c r="F38" s="244">
        <f>'درآمد ناشی از تغییر قیمت اوراق'!I32</f>
        <v>0</v>
      </c>
      <c r="G38" s="99"/>
      <c r="H38" s="100">
        <v>0</v>
      </c>
      <c r="I38" s="99"/>
      <c r="J38" s="176">
        <f t="shared" si="0"/>
        <v>14172018650</v>
      </c>
      <c r="K38" s="99"/>
      <c r="L38" s="48">
        <v>98192608298</v>
      </c>
      <c r="M38"/>
      <c r="N38" s="48">
        <v>48900493750</v>
      </c>
      <c r="O38" s="99"/>
      <c r="P38" s="48">
        <v>0</v>
      </c>
      <c r="Q38" s="99"/>
      <c r="R38" s="100">
        <f t="shared" si="1"/>
        <v>147093102048</v>
      </c>
    </row>
    <row r="39" spans="1:24" ht="30" customHeight="1">
      <c r="A39" s="263" t="s">
        <v>77</v>
      </c>
      <c r="B39" s="263"/>
      <c r="D39" s="100">
        <f>'درآمد اوراق بهادار'!G8</f>
        <v>5511499789</v>
      </c>
      <c r="E39" s="99"/>
      <c r="F39" s="100">
        <f>'درآمد ناشی از تغییر قیمت اوراق'!I27</f>
        <v>0</v>
      </c>
      <c r="G39" s="99"/>
      <c r="H39" s="100">
        <v>0</v>
      </c>
      <c r="I39" s="99"/>
      <c r="J39" s="176">
        <f t="shared" si="0"/>
        <v>5511499789</v>
      </c>
      <c r="K39" s="99"/>
      <c r="L39" s="48">
        <v>51076803228</v>
      </c>
      <c r="M39"/>
      <c r="N39" s="48">
        <v>15960850000</v>
      </c>
      <c r="O39" s="99"/>
      <c r="P39" s="48">
        <v>0</v>
      </c>
      <c r="Q39" s="99"/>
      <c r="R39" s="100">
        <f t="shared" si="1"/>
        <v>67037653228</v>
      </c>
    </row>
    <row r="40" spans="1:24" ht="30" customHeight="1">
      <c r="A40" s="263" t="s">
        <v>72</v>
      </c>
      <c r="B40" s="263"/>
      <c r="D40" s="100">
        <f>'درآمد اوراق بهادار'!G9</f>
        <v>1746810008</v>
      </c>
      <c r="E40" s="99"/>
      <c r="F40" s="176">
        <f>'درآمد ناشی از تغییر قیمت اوراق'!I23</f>
        <v>0</v>
      </c>
      <c r="G40" s="99"/>
      <c r="H40" s="100">
        <v>0</v>
      </c>
      <c r="I40" s="99"/>
      <c r="J40" s="176">
        <f t="shared" si="0"/>
        <v>1746810008</v>
      </c>
      <c r="K40" s="99"/>
      <c r="L40" s="48">
        <v>19621586380</v>
      </c>
      <c r="M40"/>
      <c r="N40" s="48">
        <v>1342315941</v>
      </c>
      <c r="O40" s="99"/>
      <c r="P40" s="48">
        <v>0</v>
      </c>
      <c r="Q40" s="99"/>
      <c r="R40" s="100">
        <f t="shared" si="1"/>
        <v>20963902321</v>
      </c>
    </row>
    <row r="41" spans="1:24" ht="30" customHeight="1">
      <c r="A41" s="263" t="s">
        <v>75</v>
      </c>
      <c r="B41" s="263"/>
      <c r="D41" s="100">
        <f>'درآمد اوراق بهادار'!G10</f>
        <v>1675951208</v>
      </c>
      <c r="E41" s="99"/>
      <c r="F41" s="100">
        <f>'درآمد ناشی از تغییر قیمت اوراق'!I24</f>
        <v>0</v>
      </c>
      <c r="G41" s="99"/>
      <c r="H41" s="100">
        <v>0</v>
      </c>
      <c r="I41" s="99"/>
      <c r="J41" s="176">
        <f t="shared" si="0"/>
        <v>1675951208</v>
      </c>
      <c r="K41" s="99"/>
      <c r="L41" s="48">
        <v>20049001326</v>
      </c>
      <c r="M41"/>
      <c r="N41" s="48">
        <v>-212641450</v>
      </c>
      <c r="O41" s="99"/>
      <c r="P41" s="48">
        <v>0</v>
      </c>
      <c r="Q41" s="99"/>
      <c r="R41" s="100">
        <f t="shared" si="1"/>
        <v>19836359876</v>
      </c>
    </row>
    <row r="42" spans="1:24" ht="30" customHeight="1">
      <c r="A42" s="263" t="s">
        <v>61</v>
      </c>
      <c r="B42" s="263"/>
      <c r="D42" s="100">
        <f>'درآمد اوراق بهادار'!G12</f>
        <v>10644974225</v>
      </c>
      <c r="E42" s="99"/>
      <c r="F42" s="176">
        <f>'درآمد ناشی از تغییر قیمت اوراق'!I21</f>
        <v>0</v>
      </c>
      <c r="G42" s="99"/>
      <c r="H42" s="100">
        <v>0</v>
      </c>
      <c r="I42" s="99"/>
      <c r="J42" s="176">
        <f t="shared" si="0"/>
        <v>10644974225</v>
      </c>
      <c r="K42" s="99"/>
      <c r="L42" s="48">
        <v>119918470170</v>
      </c>
      <c r="M42"/>
      <c r="N42" s="48">
        <v>8996520000</v>
      </c>
      <c r="O42" s="99"/>
      <c r="P42" s="48">
        <v>0</v>
      </c>
      <c r="Q42" s="99"/>
      <c r="R42" s="100">
        <f t="shared" si="1"/>
        <v>128914990170</v>
      </c>
    </row>
    <row r="43" spans="1:24" ht="30" customHeight="1">
      <c r="A43" s="263" t="s">
        <v>53</v>
      </c>
      <c r="B43" s="263"/>
      <c r="D43" s="100">
        <f>'درآمد اوراق بهادار'!S19</f>
        <v>0</v>
      </c>
      <c r="E43" s="99"/>
      <c r="F43" s="176">
        <f>'درآمد ناشی از تغییر قیمت اوراق'!I25</f>
        <v>880500813</v>
      </c>
      <c r="G43" s="99"/>
      <c r="H43" s="100">
        <v>0</v>
      </c>
      <c r="I43" s="99"/>
      <c r="J43" s="176">
        <f t="shared" si="0"/>
        <v>880500813</v>
      </c>
      <c r="K43" s="99"/>
      <c r="L43" s="48">
        <v>0</v>
      </c>
      <c r="M43"/>
      <c r="N43" s="48">
        <v>5380844484</v>
      </c>
      <c r="O43" s="99"/>
      <c r="P43" s="48">
        <v>0</v>
      </c>
      <c r="Q43" s="99"/>
      <c r="R43" s="100">
        <f t="shared" si="1"/>
        <v>5380844484</v>
      </c>
    </row>
    <row r="44" spans="1:24" ht="30" customHeight="1">
      <c r="A44" s="263" t="s">
        <v>56</v>
      </c>
      <c r="B44" s="263"/>
      <c r="D44" s="100">
        <v>0</v>
      </c>
      <c r="E44" s="99"/>
      <c r="F44" s="176">
        <f>'درآمد ناشی از تغییر قیمت اوراق'!I26</f>
        <v>370376178</v>
      </c>
      <c r="G44" s="99"/>
      <c r="H44" s="100">
        <v>0</v>
      </c>
      <c r="I44" s="99"/>
      <c r="J44" s="176">
        <f t="shared" si="0"/>
        <v>370376178</v>
      </c>
      <c r="K44" s="99"/>
      <c r="L44" s="48">
        <v>0</v>
      </c>
      <c r="M44"/>
      <c r="N44" s="48">
        <v>2425199192</v>
      </c>
      <c r="O44" s="99"/>
      <c r="P44" s="48">
        <v>0</v>
      </c>
      <c r="Q44" s="99"/>
      <c r="R44" s="244">
        <f>N44</f>
        <v>2425199192</v>
      </c>
      <c r="X44" s="101"/>
    </row>
    <row r="45" spans="1:24" ht="30" customHeight="1">
      <c r="A45" s="263" t="s">
        <v>51</v>
      </c>
      <c r="B45" s="263"/>
      <c r="D45" s="100">
        <f>'درآمد اوراق بهادار'!S20</f>
        <v>0</v>
      </c>
      <c r="E45" s="99"/>
      <c r="F45" s="176">
        <f>'درآمد ناشی از تغییر قیمت اوراق'!I29</f>
        <v>736096425</v>
      </c>
      <c r="G45" s="99"/>
      <c r="H45" s="100">
        <f>'درآمد ناشی از فروش'!V11</f>
        <v>0</v>
      </c>
      <c r="I45" s="99"/>
      <c r="J45" s="176">
        <f t="shared" si="0"/>
        <v>736096425</v>
      </c>
      <c r="K45" s="99"/>
      <c r="L45" s="48">
        <v>0</v>
      </c>
      <c r="M45"/>
      <c r="N45" s="48">
        <v>11516816584</v>
      </c>
      <c r="O45" s="99"/>
      <c r="P45" s="100">
        <v>0</v>
      </c>
      <c r="Q45" s="99"/>
      <c r="R45" s="176">
        <f t="shared" si="1"/>
        <v>11516816584</v>
      </c>
    </row>
    <row r="46" spans="1:24" ht="30" customHeight="1">
      <c r="A46" s="263" t="s">
        <v>47</v>
      </c>
      <c r="B46" s="263"/>
      <c r="D46" s="100">
        <f>'درآمد اوراق بهادار'!T14</f>
        <v>0</v>
      </c>
      <c r="E46" s="99"/>
      <c r="F46" s="100">
        <f>'درآمد ناشی از تغییر قیمت اوراق'!I30</f>
        <v>191327534</v>
      </c>
      <c r="G46" s="99"/>
      <c r="H46" s="100">
        <v>0</v>
      </c>
      <c r="I46" s="99"/>
      <c r="J46" s="176">
        <f t="shared" si="0"/>
        <v>191327534</v>
      </c>
      <c r="K46" s="99"/>
      <c r="L46" s="48">
        <v>0</v>
      </c>
      <c r="M46"/>
      <c r="N46" s="48">
        <v>2167539971</v>
      </c>
      <c r="O46" s="99"/>
      <c r="P46" s="100">
        <v>0</v>
      </c>
      <c r="Q46" s="99"/>
      <c r="R46" s="176">
        <f t="shared" si="1"/>
        <v>2167539971</v>
      </c>
    </row>
    <row r="47" spans="1:24" ht="30" customHeight="1">
      <c r="A47" s="294" t="s">
        <v>235</v>
      </c>
      <c r="B47" s="294"/>
      <c r="D47" s="100">
        <f>'درآمد اوراق بهادار'!T12</f>
        <v>0</v>
      </c>
      <c r="E47" s="99"/>
      <c r="F47" s="100">
        <f>'درآمد ناشی از تغییر قیمت اوراق'!I33</f>
        <v>823293234</v>
      </c>
      <c r="G47" s="99"/>
      <c r="H47" s="100">
        <v>0</v>
      </c>
      <c r="I47" s="99"/>
      <c r="J47" s="176">
        <f t="shared" si="0"/>
        <v>823293234</v>
      </c>
      <c r="K47" s="99"/>
      <c r="L47" s="220">
        <v>0</v>
      </c>
      <c r="M47"/>
      <c r="N47" s="220">
        <v>11692642244</v>
      </c>
      <c r="O47" s="99"/>
      <c r="P47" s="100">
        <v>0</v>
      </c>
      <c r="Q47" s="99"/>
      <c r="R47" s="176">
        <f t="shared" si="1"/>
        <v>11692642244</v>
      </c>
    </row>
    <row r="48" spans="1:24" s="29" customFormat="1" ht="30" customHeight="1">
      <c r="A48" s="295" t="s">
        <v>14</v>
      </c>
      <c r="B48" s="295"/>
      <c r="D48" s="78">
        <f>SUM(D7:D47)</f>
        <v>68161381587</v>
      </c>
      <c r="E48" s="102"/>
      <c r="F48" s="183">
        <f>SUM(F7:F47)</f>
        <v>4376073677</v>
      </c>
      <c r="G48" s="102"/>
      <c r="H48" s="78">
        <f>SUM(H7:H47)</f>
        <v>28584953</v>
      </c>
      <c r="I48" s="102"/>
      <c r="J48" s="78">
        <f>SUM(J7:J47)</f>
        <v>72566040217</v>
      </c>
      <c r="K48" s="102"/>
      <c r="L48" s="78">
        <f>SUM(L7:L47)</f>
        <v>561847683507</v>
      </c>
      <c r="M48" s="102"/>
      <c r="N48" s="183">
        <f>SUM(N7:N47)</f>
        <v>131846719605</v>
      </c>
      <c r="O48" s="102"/>
      <c r="P48" s="78">
        <f>SUM(P7:P47)</f>
        <v>33808478921</v>
      </c>
      <c r="Q48" s="102"/>
      <c r="R48" s="78">
        <f>SUM(R7:R47)</f>
        <v>727502882033</v>
      </c>
    </row>
  </sheetData>
  <mergeCells count="49">
    <mergeCell ref="A1:R1"/>
    <mergeCell ref="A2:R2"/>
    <mergeCell ref="A3:R3"/>
    <mergeCell ref="D5:J5"/>
    <mergeCell ref="L5:R5"/>
    <mergeCell ref="A4:R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1:B41"/>
    <mergeCell ref="A42:B42"/>
    <mergeCell ref="A43:B43"/>
    <mergeCell ref="A48:B48"/>
    <mergeCell ref="A36:B36"/>
    <mergeCell ref="A37:B37"/>
    <mergeCell ref="A38:B38"/>
    <mergeCell ref="A39:B39"/>
    <mergeCell ref="A40:B40"/>
    <mergeCell ref="A44:B44"/>
    <mergeCell ref="A45:B45"/>
    <mergeCell ref="A46:B46"/>
    <mergeCell ref="A47:B47"/>
  </mergeCells>
  <pageMargins left="0.39" right="0.39" top="0.39" bottom="0.39" header="0" footer="0"/>
  <pageSetup scale="73" fitToHeight="0" orientation="landscape" r:id="rId1"/>
  <ignoredErrors>
    <ignoredError sqref="R44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M67"/>
  <sheetViews>
    <sheetView rightToLeft="1" view="pageBreakPreview" zoomScale="112" zoomScaleNormal="100" zoomScaleSheetLayoutView="112" workbookViewId="0">
      <selection activeCell="L11" sqref="L11"/>
    </sheetView>
  </sheetViews>
  <sheetFormatPr defaultRowHeight="30" customHeight="1"/>
  <cols>
    <col min="1" max="1" width="6.5703125" style="19" bestFit="1" customWidth="1"/>
    <col min="2" max="2" width="51.28515625" style="19" customWidth="1"/>
    <col min="3" max="3" width="1.140625" style="19" customWidth="1"/>
    <col min="4" max="4" width="19.5703125" style="79" customWidth="1"/>
    <col min="5" max="5" width="1.28515625" style="21" customWidth="1"/>
    <col min="6" max="6" width="26" style="21" customWidth="1"/>
    <col min="7" max="7" width="1.28515625" style="19" customWidth="1"/>
    <col min="8" max="8" width="0.28515625" style="19" customWidth="1"/>
    <col min="9" max="11" width="9.140625" style="19"/>
    <col min="12" max="12" width="65.28515625" style="86" customWidth="1"/>
    <col min="13" max="13" width="15.42578125" style="86" customWidth="1"/>
    <col min="14" max="16384" width="9.140625" style="19"/>
  </cols>
  <sheetData>
    <row r="1" spans="1:13" ht="30" customHeight="1">
      <c r="A1" s="260" t="s">
        <v>0</v>
      </c>
      <c r="B1" s="260"/>
      <c r="C1" s="260"/>
      <c r="D1" s="260"/>
      <c r="E1" s="260"/>
      <c r="F1" s="260"/>
      <c r="G1" s="25"/>
      <c r="L1" s="80"/>
      <c r="M1" s="80"/>
    </row>
    <row r="2" spans="1:13" ht="30" customHeight="1">
      <c r="A2" s="260" t="s">
        <v>110</v>
      </c>
      <c r="B2" s="260"/>
      <c r="C2" s="260"/>
      <c r="D2" s="260"/>
      <c r="E2" s="260"/>
      <c r="F2" s="260"/>
      <c r="G2" s="25"/>
      <c r="L2" s="81"/>
      <c r="M2" s="82"/>
    </row>
    <row r="3" spans="1:13" ht="30" customHeight="1">
      <c r="A3" s="260" t="s">
        <v>279</v>
      </c>
      <c r="B3" s="260"/>
      <c r="C3" s="260"/>
      <c r="D3" s="260"/>
      <c r="E3" s="260"/>
      <c r="F3" s="260"/>
      <c r="G3" s="25"/>
      <c r="L3" s="83"/>
      <c r="M3" s="84"/>
    </row>
    <row r="4" spans="1:13" s="20" customFormat="1" ht="30" customHeight="1">
      <c r="A4" s="259" t="s">
        <v>250</v>
      </c>
      <c r="B4" s="259"/>
      <c r="C4" s="259"/>
      <c r="D4" s="259"/>
      <c r="E4" s="259"/>
      <c r="F4" s="259"/>
      <c r="G4" s="23"/>
      <c r="L4" s="83"/>
      <c r="M4" s="84"/>
    </row>
    <row r="5" spans="1:13" ht="34.5" customHeight="1">
      <c r="D5" s="76" t="s">
        <v>121</v>
      </c>
      <c r="F5" s="6" t="str">
        <f>'درآمد سرمایه گذاری در سهام'!$N$5</f>
        <v>از ابتدای سال مالی تا پایان ماه</v>
      </c>
      <c r="G5" s="25"/>
      <c r="L5" s="83"/>
      <c r="M5" s="84"/>
    </row>
    <row r="6" spans="1:13" ht="29.25" customHeight="1">
      <c r="A6" s="261" t="s">
        <v>176</v>
      </c>
      <c r="B6" s="261"/>
      <c r="D6" s="77" t="s">
        <v>221</v>
      </c>
      <c r="F6" s="7" t="s">
        <v>254</v>
      </c>
      <c r="L6" s="83"/>
      <c r="M6" s="84"/>
    </row>
    <row r="7" spans="1:13" ht="30" customHeight="1">
      <c r="A7" s="267" t="s">
        <v>93</v>
      </c>
      <c r="B7" s="267"/>
      <c r="D7" s="48">
        <v>4639</v>
      </c>
      <c r="E7" s="48"/>
      <c r="F7" s="87">
        <v>1188600</v>
      </c>
      <c r="G7" s="41"/>
      <c r="L7" s="83"/>
      <c r="M7" s="84"/>
    </row>
    <row r="8" spans="1:13" ht="30" customHeight="1">
      <c r="A8" s="263" t="s">
        <v>294</v>
      </c>
      <c r="B8" s="263"/>
      <c r="D8" s="48">
        <v>32690</v>
      </c>
      <c r="E8" s="48"/>
      <c r="F8" s="48">
        <v>693083</v>
      </c>
      <c r="G8" s="41"/>
      <c r="L8" s="83"/>
      <c r="M8" s="84"/>
    </row>
    <row r="9" spans="1:13" ht="30" customHeight="1">
      <c r="A9" s="263" t="s">
        <v>314</v>
      </c>
      <c r="B9" s="263"/>
      <c r="D9" s="48">
        <v>0</v>
      </c>
      <c r="E9" s="48"/>
      <c r="F9" s="48">
        <v>3805150699</v>
      </c>
      <c r="G9" s="41"/>
      <c r="L9" s="83"/>
      <c r="M9" s="84"/>
    </row>
    <row r="10" spans="1:13" ht="30" customHeight="1">
      <c r="A10" s="263" t="s">
        <v>94</v>
      </c>
      <c r="B10" s="263"/>
      <c r="D10" s="48">
        <v>54050</v>
      </c>
      <c r="E10" s="48"/>
      <c r="F10" s="48">
        <v>401469</v>
      </c>
      <c r="G10" s="41"/>
      <c r="L10" s="83"/>
      <c r="M10" s="84"/>
    </row>
    <row r="11" spans="1:13" ht="30" customHeight="1">
      <c r="A11" s="263" t="s">
        <v>95</v>
      </c>
      <c r="B11" s="263"/>
      <c r="D11" s="48">
        <v>5138</v>
      </c>
      <c r="E11" s="48"/>
      <c r="F11" s="48">
        <v>15965026</v>
      </c>
      <c r="G11" s="41"/>
      <c r="L11" s="83"/>
      <c r="M11" s="84"/>
    </row>
    <row r="12" spans="1:13" ht="30" customHeight="1">
      <c r="A12" s="263" t="s">
        <v>177</v>
      </c>
      <c r="B12" s="263"/>
      <c r="D12" s="48">
        <v>0</v>
      </c>
      <c r="E12" s="48"/>
      <c r="F12" s="48">
        <v>341953979</v>
      </c>
      <c r="G12" s="41"/>
      <c r="L12" s="83"/>
      <c r="M12" s="84"/>
    </row>
    <row r="13" spans="1:13" ht="30" customHeight="1">
      <c r="A13" s="263" t="s">
        <v>96</v>
      </c>
      <c r="B13" s="263"/>
      <c r="D13" s="48">
        <v>50988</v>
      </c>
      <c r="E13" s="48"/>
      <c r="F13" s="48">
        <v>385454</v>
      </c>
      <c r="G13" s="41"/>
      <c r="L13" s="83"/>
      <c r="M13" s="84"/>
    </row>
    <row r="14" spans="1:13" ht="30" customHeight="1">
      <c r="A14" s="263" t="s">
        <v>97</v>
      </c>
      <c r="B14" s="263"/>
      <c r="D14" s="48">
        <v>35165</v>
      </c>
      <c r="E14" s="48"/>
      <c r="F14" s="48">
        <v>373835</v>
      </c>
      <c r="G14" s="41"/>
      <c r="L14" s="83"/>
      <c r="M14" s="84"/>
    </row>
    <row r="15" spans="1:13" ht="30" customHeight="1">
      <c r="A15" s="263" t="s">
        <v>178</v>
      </c>
      <c r="B15" s="263"/>
      <c r="D15" s="48">
        <v>0</v>
      </c>
      <c r="E15" s="48"/>
      <c r="F15" s="48">
        <v>3561643844</v>
      </c>
      <c r="G15" s="41"/>
      <c r="L15" s="83"/>
      <c r="M15" s="84"/>
    </row>
    <row r="16" spans="1:13" ht="30" customHeight="1">
      <c r="A16" s="263" t="s">
        <v>98</v>
      </c>
      <c r="B16" s="263"/>
      <c r="D16" s="48">
        <v>0</v>
      </c>
      <c r="E16" s="48"/>
      <c r="F16" s="48">
        <v>22471</v>
      </c>
      <c r="G16" s="41"/>
      <c r="L16" s="83"/>
      <c r="M16" s="84"/>
    </row>
    <row r="17" spans="1:13" ht="30" customHeight="1">
      <c r="A17" s="263" t="s">
        <v>179</v>
      </c>
      <c r="B17" s="263"/>
      <c r="D17" s="48">
        <v>0</v>
      </c>
      <c r="E17" s="48"/>
      <c r="F17" s="48">
        <v>966575330</v>
      </c>
      <c r="G17" s="41"/>
      <c r="L17" s="83"/>
      <c r="M17" s="84"/>
    </row>
    <row r="18" spans="1:13" ht="30" customHeight="1">
      <c r="A18" s="263" t="s">
        <v>180</v>
      </c>
      <c r="B18" s="263"/>
      <c r="D18" s="48">
        <v>0</v>
      </c>
      <c r="E18" s="48"/>
      <c r="F18" s="48">
        <v>13497252634</v>
      </c>
      <c r="G18" s="41"/>
      <c r="L18" s="83"/>
      <c r="M18" s="84"/>
    </row>
    <row r="19" spans="1:13" ht="30" customHeight="1">
      <c r="A19" s="263" t="s">
        <v>181</v>
      </c>
      <c r="B19" s="263"/>
      <c r="D19" s="48">
        <v>0</v>
      </c>
      <c r="E19" s="48"/>
      <c r="F19" s="48">
        <v>10761917822</v>
      </c>
      <c r="G19" s="41"/>
      <c r="L19" s="83"/>
      <c r="M19" s="84"/>
    </row>
    <row r="20" spans="1:13" ht="30" customHeight="1">
      <c r="A20" s="263" t="s">
        <v>99</v>
      </c>
      <c r="B20" s="263"/>
      <c r="D20" s="48">
        <v>80710</v>
      </c>
      <c r="E20" s="48"/>
      <c r="F20" s="48">
        <v>898915</v>
      </c>
      <c r="G20" s="41"/>
      <c r="L20" s="83"/>
      <c r="M20" s="84"/>
    </row>
    <row r="21" spans="1:13" ht="30" customHeight="1">
      <c r="A21" s="263" t="s">
        <v>182</v>
      </c>
      <c r="B21" s="263"/>
      <c r="D21" s="48">
        <v>0</v>
      </c>
      <c r="E21" s="48"/>
      <c r="F21" s="48">
        <v>61027397</v>
      </c>
      <c r="G21" s="41"/>
      <c r="L21" s="83"/>
      <c r="M21" s="84"/>
    </row>
    <row r="22" spans="1:13" ht="30" customHeight="1">
      <c r="A22" s="263" t="s">
        <v>252</v>
      </c>
      <c r="B22" s="263"/>
      <c r="D22" s="48">
        <v>0</v>
      </c>
      <c r="E22" s="48"/>
      <c r="F22" s="48">
        <v>3448</v>
      </c>
      <c r="G22" s="41"/>
      <c r="L22" s="83"/>
      <c r="M22" s="84"/>
    </row>
    <row r="23" spans="1:13" ht="30" customHeight="1">
      <c r="A23" s="263" t="s">
        <v>183</v>
      </c>
      <c r="B23" s="263"/>
      <c r="D23" s="48">
        <v>0</v>
      </c>
      <c r="E23" s="48"/>
      <c r="F23" s="48">
        <v>1898301376</v>
      </c>
      <c r="G23" s="41"/>
      <c r="L23" s="83"/>
      <c r="M23" s="84"/>
    </row>
    <row r="24" spans="1:13" ht="30" customHeight="1">
      <c r="A24" s="263" t="s">
        <v>184</v>
      </c>
      <c r="B24" s="263"/>
      <c r="D24" s="48">
        <v>0</v>
      </c>
      <c r="E24" s="48"/>
      <c r="F24" s="48">
        <v>3682191768</v>
      </c>
      <c r="G24" s="41"/>
      <c r="L24" s="83"/>
      <c r="M24" s="84"/>
    </row>
    <row r="25" spans="1:13" ht="30" customHeight="1">
      <c r="A25" s="263" t="s">
        <v>185</v>
      </c>
      <c r="B25" s="263"/>
      <c r="D25" s="48">
        <v>0</v>
      </c>
      <c r="E25" s="48"/>
      <c r="F25" s="48">
        <v>16297627078</v>
      </c>
      <c r="G25" s="41"/>
      <c r="L25" s="85"/>
      <c r="M25" s="84"/>
    </row>
    <row r="26" spans="1:13" ht="30" customHeight="1">
      <c r="A26" s="263" t="s">
        <v>186</v>
      </c>
      <c r="B26" s="263"/>
      <c r="D26" s="48">
        <v>0</v>
      </c>
      <c r="E26" s="48"/>
      <c r="F26" s="48">
        <v>5558047582</v>
      </c>
      <c r="G26" s="41"/>
    </row>
    <row r="27" spans="1:13" ht="30" customHeight="1">
      <c r="A27" s="263" t="s">
        <v>100</v>
      </c>
      <c r="B27" s="263"/>
      <c r="D27" s="48">
        <v>11451</v>
      </c>
      <c r="E27" s="48"/>
      <c r="F27" s="48">
        <v>5011150888</v>
      </c>
      <c r="G27" s="41"/>
    </row>
    <row r="28" spans="1:13" ht="30" customHeight="1">
      <c r="A28" s="263" t="s">
        <v>187</v>
      </c>
      <c r="B28" s="263"/>
      <c r="D28" s="48">
        <v>0</v>
      </c>
      <c r="E28" s="48"/>
      <c r="F28" s="48">
        <v>3181846013</v>
      </c>
      <c r="G28" s="41"/>
    </row>
    <row r="29" spans="1:13" ht="30" customHeight="1">
      <c r="A29" s="263" t="s">
        <v>188</v>
      </c>
      <c r="B29" s="263"/>
      <c r="D29" s="48">
        <v>0</v>
      </c>
      <c r="E29" s="48"/>
      <c r="F29" s="48">
        <v>10082189729</v>
      </c>
      <c r="G29" s="41"/>
    </row>
    <row r="30" spans="1:13" ht="30" customHeight="1">
      <c r="A30" s="263" t="s">
        <v>189</v>
      </c>
      <c r="B30" s="263"/>
      <c r="D30" s="48">
        <v>0</v>
      </c>
      <c r="E30" s="48"/>
      <c r="F30" s="48">
        <v>37275548167</v>
      </c>
      <c r="G30" s="41"/>
    </row>
    <row r="31" spans="1:13" ht="30" customHeight="1">
      <c r="A31" s="263" t="s">
        <v>101</v>
      </c>
      <c r="B31" s="263"/>
      <c r="D31" s="48">
        <v>31300</v>
      </c>
      <c r="E31" s="48"/>
      <c r="F31" s="48">
        <v>316866</v>
      </c>
      <c r="G31" s="41"/>
    </row>
    <row r="32" spans="1:13" ht="30" customHeight="1">
      <c r="A32" s="263" t="s">
        <v>190</v>
      </c>
      <c r="B32" s="263"/>
      <c r="D32" s="48">
        <v>0</v>
      </c>
      <c r="E32" s="48"/>
      <c r="F32" s="48">
        <v>14322821919</v>
      </c>
      <c r="G32" s="41"/>
    </row>
    <row r="33" spans="1:7" ht="30" customHeight="1">
      <c r="A33" s="263" t="s">
        <v>191</v>
      </c>
      <c r="B33" s="263"/>
      <c r="D33" s="48">
        <v>0</v>
      </c>
      <c r="E33" s="48"/>
      <c r="F33" s="48">
        <v>10873355123</v>
      </c>
      <c r="G33" s="41"/>
    </row>
    <row r="34" spans="1:7" ht="30" customHeight="1">
      <c r="A34" s="263" t="s">
        <v>192</v>
      </c>
      <c r="B34" s="263"/>
      <c r="D34" s="48">
        <v>0</v>
      </c>
      <c r="E34" s="48"/>
      <c r="F34" s="48">
        <v>28766879819</v>
      </c>
      <c r="G34" s="41"/>
    </row>
    <row r="35" spans="1:7" ht="30" customHeight="1">
      <c r="A35" s="263" t="s">
        <v>193</v>
      </c>
      <c r="B35" s="263"/>
      <c r="D35" s="48">
        <v>0</v>
      </c>
      <c r="E35" s="48"/>
      <c r="F35" s="48">
        <v>11332520552</v>
      </c>
      <c r="G35" s="41"/>
    </row>
    <row r="36" spans="1:7" ht="30" customHeight="1">
      <c r="A36" s="263" t="s">
        <v>194</v>
      </c>
      <c r="B36" s="263"/>
      <c r="D36" s="48">
        <v>0</v>
      </c>
      <c r="E36" s="48"/>
      <c r="F36" s="48">
        <v>7338074123</v>
      </c>
      <c r="G36" s="41"/>
    </row>
    <row r="37" spans="1:7" ht="30" customHeight="1">
      <c r="A37" s="263" t="s">
        <v>195</v>
      </c>
      <c r="B37" s="263"/>
      <c r="D37" s="48">
        <v>0</v>
      </c>
      <c r="E37" s="48"/>
      <c r="F37" s="48">
        <v>7792096256</v>
      </c>
      <c r="G37" s="41"/>
    </row>
    <row r="38" spans="1:7" ht="30" customHeight="1">
      <c r="A38" s="263" t="s">
        <v>196</v>
      </c>
      <c r="B38" s="263"/>
      <c r="D38" s="48">
        <v>0</v>
      </c>
      <c r="E38" s="48"/>
      <c r="F38" s="48">
        <v>11691530012</v>
      </c>
    </row>
    <row r="39" spans="1:7" ht="30" customHeight="1">
      <c r="A39" s="263" t="s">
        <v>102</v>
      </c>
      <c r="B39" s="263"/>
      <c r="D39" s="48">
        <v>0</v>
      </c>
      <c r="E39" s="48"/>
      <c r="F39" s="48">
        <v>46996103665</v>
      </c>
    </row>
    <row r="40" spans="1:7" ht="30" customHeight="1">
      <c r="A40" s="263" t="s">
        <v>103</v>
      </c>
      <c r="B40" s="263"/>
      <c r="D40" s="48">
        <v>0</v>
      </c>
      <c r="E40" s="48"/>
      <c r="F40" s="48">
        <v>18109843138</v>
      </c>
    </row>
    <row r="41" spans="1:7" ht="30" customHeight="1">
      <c r="A41" s="263" t="s">
        <v>104</v>
      </c>
      <c r="B41" s="263"/>
      <c r="D41" s="48">
        <v>0</v>
      </c>
      <c r="E41" s="48"/>
      <c r="F41" s="48">
        <v>15688524555</v>
      </c>
    </row>
    <row r="42" spans="1:7" ht="30" customHeight="1">
      <c r="A42" s="263" t="s">
        <v>105</v>
      </c>
      <c r="B42" s="263"/>
      <c r="D42" s="48">
        <v>40510</v>
      </c>
      <c r="E42" s="48"/>
      <c r="F42" s="48">
        <v>209783</v>
      </c>
    </row>
    <row r="43" spans="1:7" ht="30" customHeight="1">
      <c r="A43" s="263" t="s">
        <v>315</v>
      </c>
      <c r="B43" s="263"/>
      <c r="D43" s="48">
        <v>0</v>
      </c>
      <c r="E43" s="48"/>
      <c r="F43" s="48">
        <v>34633795744</v>
      </c>
    </row>
    <row r="44" spans="1:7" ht="30" customHeight="1">
      <c r="A44" s="263" t="s">
        <v>106</v>
      </c>
      <c r="B44" s="263"/>
      <c r="D44" s="48">
        <v>879469645</v>
      </c>
      <c r="E44" s="48"/>
      <c r="F44" s="48">
        <v>21975740071</v>
      </c>
    </row>
    <row r="45" spans="1:7" ht="30" customHeight="1">
      <c r="A45" s="263" t="s">
        <v>253</v>
      </c>
      <c r="B45" s="263"/>
      <c r="D45" s="48">
        <v>2908978204</v>
      </c>
      <c r="E45" s="48"/>
      <c r="F45" s="48">
        <v>24489522264</v>
      </c>
    </row>
    <row r="46" spans="1:7" ht="30" customHeight="1">
      <c r="A46" s="263" t="s">
        <v>107</v>
      </c>
      <c r="B46" s="263"/>
      <c r="D46" s="48">
        <v>11398</v>
      </c>
      <c r="E46" s="48"/>
      <c r="F46" s="48">
        <v>51894</v>
      </c>
    </row>
    <row r="47" spans="1:7" ht="30" customHeight="1">
      <c r="A47" s="263" t="s">
        <v>108</v>
      </c>
      <c r="B47" s="263"/>
      <c r="D47" s="48">
        <v>0</v>
      </c>
      <c r="E47" s="48"/>
      <c r="F47" s="48">
        <v>18517053671</v>
      </c>
    </row>
    <row r="48" spans="1:7" ht="30" customHeight="1">
      <c r="A48" s="263" t="s">
        <v>296</v>
      </c>
      <c r="B48" s="263"/>
      <c r="D48" s="48">
        <v>1749754995</v>
      </c>
      <c r="E48" s="48"/>
      <c r="F48" s="48">
        <v>13384522619</v>
      </c>
    </row>
    <row r="49" spans="1:13" ht="30" customHeight="1">
      <c r="A49" s="263" t="s">
        <v>109</v>
      </c>
      <c r="B49" s="263"/>
      <c r="D49" s="48">
        <v>1092318169</v>
      </c>
      <c r="E49" s="48"/>
      <c r="F49" s="48">
        <v>41843424670</v>
      </c>
    </row>
    <row r="50" spans="1:13" ht="30" customHeight="1">
      <c r="A50" s="263" t="s">
        <v>316</v>
      </c>
      <c r="B50" s="263"/>
      <c r="D50" s="48">
        <v>0</v>
      </c>
      <c r="E50" s="48"/>
      <c r="F50" s="48">
        <v>3652369151</v>
      </c>
    </row>
    <row r="51" spans="1:13" ht="30" customHeight="1">
      <c r="A51" s="263" t="s">
        <v>297</v>
      </c>
      <c r="B51" s="263"/>
      <c r="D51" s="87">
        <v>2418032760</v>
      </c>
      <c r="E51" s="48"/>
      <c r="F51" s="48">
        <v>6045081900</v>
      </c>
    </row>
    <row r="52" spans="1:13" ht="30" customHeight="1">
      <c r="A52" s="263" t="s">
        <v>298</v>
      </c>
      <c r="B52" s="263"/>
      <c r="D52" s="48">
        <v>2418032760</v>
      </c>
      <c r="E52" s="48"/>
      <c r="F52" s="48">
        <v>5964480808</v>
      </c>
    </row>
    <row r="53" spans="1:13" ht="30" customHeight="1">
      <c r="A53" s="263" t="s">
        <v>299</v>
      </c>
      <c r="B53" s="263"/>
      <c r="D53" s="48">
        <v>51603</v>
      </c>
      <c r="E53" s="48"/>
      <c r="F53" s="48">
        <v>51603</v>
      </c>
    </row>
    <row r="54" spans="1:13" ht="30" customHeight="1">
      <c r="A54" s="263" t="s">
        <v>300</v>
      </c>
      <c r="B54" s="263"/>
      <c r="D54" s="48">
        <v>2418032760</v>
      </c>
      <c r="E54" s="48"/>
      <c r="F54" s="48">
        <v>4271857876</v>
      </c>
    </row>
    <row r="55" spans="1:13" ht="30" customHeight="1">
      <c r="A55" s="263" t="s">
        <v>301</v>
      </c>
      <c r="B55" s="263"/>
      <c r="D55" s="48">
        <v>7979508180</v>
      </c>
      <c r="E55" s="48"/>
      <c r="F55" s="48">
        <v>13831147512</v>
      </c>
    </row>
    <row r="56" spans="1:13" ht="30" customHeight="1">
      <c r="A56" s="263" t="s">
        <v>302</v>
      </c>
      <c r="B56" s="263"/>
      <c r="D56" s="48">
        <v>22066967197</v>
      </c>
      <c r="E56" s="48"/>
      <c r="F56" s="48">
        <v>39799207613</v>
      </c>
    </row>
    <row r="57" spans="1:13" ht="30" customHeight="1">
      <c r="A57" s="263" t="s">
        <v>303</v>
      </c>
      <c r="B57" s="263"/>
      <c r="D57" s="48">
        <v>7270218560</v>
      </c>
      <c r="E57" s="48"/>
      <c r="F57" s="48">
        <v>14185792324</v>
      </c>
    </row>
    <row r="58" spans="1:13" ht="30" customHeight="1">
      <c r="A58" s="263" t="s">
        <v>304</v>
      </c>
      <c r="B58" s="263"/>
      <c r="D58" s="48">
        <v>4836065550</v>
      </c>
      <c r="E58" s="48"/>
      <c r="F58" s="48">
        <v>8221311435</v>
      </c>
    </row>
    <row r="59" spans="1:13" ht="30" customHeight="1">
      <c r="A59" s="263" t="s">
        <v>305</v>
      </c>
      <c r="B59" s="263"/>
      <c r="D59" s="48">
        <v>6045081960</v>
      </c>
      <c r="E59" s="48"/>
      <c r="F59" s="48">
        <v>8866120208</v>
      </c>
    </row>
    <row r="60" spans="1:13" ht="30" customHeight="1">
      <c r="A60" s="263" t="s">
        <v>306</v>
      </c>
      <c r="B60" s="263"/>
      <c r="D60" s="48">
        <v>3627049170</v>
      </c>
      <c r="E60" s="48"/>
      <c r="F60" s="48">
        <v>4473360643</v>
      </c>
    </row>
    <row r="61" spans="1:13" s="32" customFormat="1" ht="30" customHeight="1">
      <c r="A61" s="263" t="s">
        <v>307</v>
      </c>
      <c r="B61" s="263"/>
      <c r="D61" s="48">
        <v>3627049170</v>
      </c>
      <c r="E61" s="48"/>
      <c r="F61" s="48">
        <v>4473360643</v>
      </c>
      <c r="L61" s="86"/>
      <c r="M61" s="86"/>
    </row>
    <row r="62" spans="1:13" ht="30" customHeight="1">
      <c r="A62" s="263" t="s">
        <v>308</v>
      </c>
      <c r="B62" s="263"/>
      <c r="D62" s="48">
        <v>4836065550</v>
      </c>
      <c r="E62" s="48"/>
      <c r="F62" s="48">
        <v>4836065550</v>
      </c>
    </row>
    <row r="63" spans="1:13" ht="30" customHeight="1">
      <c r="A63" s="263" t="s">
        <v>309</v>
      </c>
      <c r="B63" s="263"/>
      <c r="D63" s="48">
        <v>2095628392</v>
      </c>
      <c r="E63" s="48"/>
      <c r="F63" s="48">
        <v>2095628392</v>
      </c>
    </row>
    <row r="64" spans="1:13" ht="30" customHeight="1">
      <c r="A64" s="263" t="s">
        <v>310</v>
      </c>
      <c r="B64" s="263"/>
      <c r="D64" s="48">
        <v>322404370</v>
      </c>
      <c r="E64" s="48"/>
      <c r="F64" s="48">
        <v>322404370</v>
      </c>
    </row>
    <row r="65" spans="1:6" ht="30" customHeight="1">
      <c r="A65" s="294" t="s">
        <v>311</v>
      </c>
      <c r="B65" s="294"/>
      <c r="D65" s="48">
        <v>161202184</v>
      </c>
      <c r="F65" s="220">
        <v>161202184</v>
      </c>
    </row>
    <row r="66" spans="1:6" ht="30" customHeight="1" thickBot="1">
      <c r="A66" s="304" t="s">
        <v>14</v>
      </c>
      <c r="B66" s="304"/>
      <c r="D66" s="229">
        <f>SUM(D7:D65)</f>
        <v>76752269218</v>
      </c>
      <c r="F66" s="229">
        <f>SUM(F7:F65)</f>
        <v>564958185563</v>
      </c>
    </row>
    <row r="67" spans="1:6" ht="30" customHeight="1" thickTop="1"/>
  </sheetData>
  <mergeCells count="65">
    <mergeCell ref="A58:B58"/>
    <mergeCell ref="A59:B59"/>
    <mergeCell ref="A60:B60"/>
    <mergeCell ref="A4:F4"/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F1"/>
    <mergeCell ref="A2:F2"/>
    <mergeCell ref="A3:F3"/>
    <mergeCell ref="A7:B7"/>
    <mergeCell ref="A8:B8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6:B36"/>
    <mergeCell ref="A37:B37"/>
    <mergeCell ref="A31:B31"/>
    <mergeCell ref="A32:B32"/>
    <mergeCell ref="A33:B33"/>
    <mergeCell ref="A34:B34"/>
    <mergeCell ref="A35:B35"/>
    <mergeCell ref="A38:B38"/>
    <mergeCell ref="A39:B39"/>
    <mergeCell ref="A40:B40"/>
    <mergeCell ref="A41:B41"/>
    <mergeCell ref="A42:B42"/>
    <mergeCell ref="A48:B48"/>
    <mergeCell ref="A49:B49"/>
    <mergeCell ref="A61:B61"/>
    <mergeCell ref="A43:B43"/>
    <mergeCell ref="A44:B44"/>
    <mergeCell ref="A45:B45"/>
    <mergeCell ref="A46:B46"/>
    <mergeCell ref="A47:B47"/>
    <mergeCell ref="A50:B50"/>
    <mergeCell ref="A51:B51"/>
    <mergeCell ref="A52:B52"/>
    <mergeCell ref="A53:B53"/>
    <mergeCell ref="A54:B54"/>
    <mergeCell ref="A55:B55"/>
    <mergeCell ref="A56:B56"/>
    <mergeCell ref="A57:B57"/>
    <mergeCell ref="A62:B62"/>
    <mergeCell ref="A63:B63"/>
    <mergeCell ref="A64:B64"/>
    <mergeCell ref="A65:B65"/>
    <mergeCell ref="A66:B66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H11"/>
  <sheetViews>
    <sheetView rightToLeft="1" view="pageBreakPreview" zoomScaleNormal="100" zoomScaleSheetLayoutView="100" workbookViewId="0">
      <selection activeCell="D13" sqref="D13"/>
    </sheetView>
  </sheetViews>
  <sheetFormatPr defaultRowHeight="30" customHeight="1"/>
  <cols>
    <col min="1" max="1" width="5.140625" style="19" customWidth="1"/>
    <col min="2" max="2" width="41.5703125" style="19" customWidth="1"/>
    <col min="3" max="3" width="1.28515625" style="19" customWidth="1"/>
    <col min="4" max="4" width="19.42578125" style="69" customWidth="1"/>
    <col min="5" max="5" width="1.28515625" style="69" customWidth="1"/>
    <col min="6" max="6" width="24.7109375" style="69" customWidth="1"/>
    <col min="7" max="7" width="0.28515625" style="19" customWidth="1"/>
    <col min="8" max="8" width="12.7109375" style="19" bestFit="1" customWidth="1"/>
    <col min="9" max="16384" width="9.140625" style="19"/>
  </cols>
  <sheetData>
    <row r="1" spans="1:8" ht="30" customHeight="1">
      <c r="A1" s="260" t="s">
        <v>0</v>
      </c>
      <c r="B1" s="260"/>
      <c r="C1" s="260"/>
      <c r="D1" s="260"/>
      <c r="E1" s="260"/>
      <c r="F1" s="260"/>
    </row>
    <row r="2" spans="1:8" ht="30" customHeight="1">
      <c r="A2" s="260" t="s">
        <v>110</v>
      </c>
      <c r="B2" s="260"/>
      <c r="C2" s="260"/>
      <c r="D2" s="260"/>
      <c r="E2" s="260"/>
      <c r="F2" s="260"/>
    </row>
    <row r="3" spans="1:8" ht="30" customHeight="1">
      <c r="A3" s="260" t="s">
        <v>279</v>
      </c>
      <c r="B3" s="260"/>
      <c r="C3" s="260"/>
      <c r="D3" s="260"/>
      <c r="E3" s="260"/>
      <c r="F3" s="260"/>
    </row>
    <row r="4" spans="1:8" s="20" customFormat="1" ht="30" customHeight="1">
      <c r="A4" s="259" t="s">
        <v>251</v>
      </c>
      <c r="B4" s="259"/>
      <c r="C4" s="259"/>
      <c r="D4" s="259"/>
      <c r="E4" s="259"/>
      <c r="F4" s="259"/>
    </row>
    <row r="5" spans="1:8" ht="30" customHeight="1">
      <c r="D5" s="76" t="s">
        <v>121</v>
      </c>
      <c r="F5" s="108" t="str">
        <f>'درآمد سرمایه گذاری در سهام'!$N$5</f>
        <v>از ابتدای سال مالی تا پایان ماه</v>
      </c>
    </row>
    <row r="6" spans="1:8" ht="30" customHeight="1">
      <c r="A6" s="261" t="s">
        <v>120</v>
      </c>
      <c r="B6" s="261"/>
      <c r="D6" s="104" t="s">
        <v>90</v>
      </c>
      <c r="F6" s="104" t="s">
        <v>90</v>
      </c>
    </row>
    <row r="7" spans="1:8" ht="30" customHeight="1">
      <c r="A7" s="267" t="s">
        <v>120</v>
      </c>
      <c r="B7" s="267"/>
      <c r="D7" s="55">
        <v>0</v>
      </c>
      <c r="E7" s="97"/>
      <c r="F7" s="55">
        <v>27250</v>
      </c>
    </row>
    <row r="8" spans="1:8" ht="30" customHeight="1">
      <c r="A8" s="263" t="s">
        <v>197</v>
      </c>
      <c r="B8" s="263"/>
      <c r="D8" s="55">
        <v>0</v>
      </c>
      <c r="E8" s="97"/>
      <c r="F8" s="55">
        <v>421522839</v>
      </c>
    </row>
    <row r="9" spans="1:8" ht="30" customHeight="1">
      <c r="A9" s="263" t="s">
        <v>198</v>
      </c>
      <c r="B9" s="263"/>
      <c r="D9" s="109">
        <v>37922379</v>
      </c>
      <c r="E9" s="97"/>
      <c r="F9" s="109">
        <v>70493338</v>
      </c>
      <c r="H9" s="135"/>
    </row>
    <row r="10" spans="1:8" ht="30" customHeight="1" thickBot="1">
      <c r="A10" s="260" t="s">
        <v>14</v>
      </c>
      <c r="B10" s="260"/>
      <c r="D10" s="120">
        <f>SUM(D7:D9)</f>
        <v>37922379</v>
      </c>
      <c r="E10" s="121"/>
      <c r="F10" s="120">
        <f>SUM(F7:F9)</f>
        <v>492043427</v>
      </c>
      <c r="H10" s="135"/>
    </row>
    <row r="11" spans="1:8" ht="30" customHeight="1" thickTop="1">
      <c r="H11" s="135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Z22"/>
  <sheetViews>
    <sheetView rightToLeft="1" view="pageBreakPreview" zoomScaleNormal="100" zoomScaleSheetLayoutView="100" workbookViewId="0">
      <selection activeCell="M17" sqref="M17"/>
    </sheetView>
  </sheetViews>
  <sheetFormatPr defaultRowHeight="30" customHeight="1"/>
  <cols>
    <col min="1" max="1" width="39" style="19" customWidth="1"/>
    <col min="2" max="2" width="0.7109375" style="19" customWidth="1"/>
    <col min="3" max="3" width="16.85546875" style="19" customWidth="1"/>
    <col min="4" max="4" width="0.5703125" style="19" customWidth="1"/>
    <col min="5" max="5" width="20.7109375" style="19" customWidth="1"/>
    <col min="6" max="6" width="0.5703125" style="19" customWidth="1"/>
    <col min="7" max="7" width="15.5703125" style="19" customWidth="1"/>
    <col min="8" max="8" width="0.5703125" style="19" customWidth="1"/>
    <col min="9" max="9" width="15" style="19" bestFit="1" customWidth="1"/>
    <col min="10" max="10" width="0.7109375" style="19" customWidth="1"/>
    <col min="11" max="11" width="13.42578125" style="19" bestFit="1" customWidth="1"/>
    <col min="12" max="12" width="0.7109375" style="19" customWidth="1"/>
    <col min="13" max="13" width="15.5703125" style="19" customWidth="1"/>
    <col min="14" max="14" width="0.5703125" style="19" customWidth="1"/>
    <col min="15" max="15" width="15" style="19" bestFit="1" customWidth="1"/>
    <col min="16" max="16" width="0.5703125" style="19" customWidth="1"/>
    <col min="17" max="17" width="15.28515625" style="19" bestFit="1" customWidth="1"/>
    <col min="18" max="18" width="0.7109375" style="19" customWidth="1"/>
    <col min="19" max="19" width="15.5703125" style="19" customWidth="1"/>
    <col min="20" max="20" width="0.28515625" style="19" customWidth="1"/>
    <col min="21" max="21" width="9.140625" style="19"/>
    <col min="22" max="23" width="11" style="19" customWidth="1"/>
    <col min="24" max="24" width="13.42578125" style="19" customWidth="1"/>
    <col min="25" max="25" width="15.85546875" style="19" customWidth="1"/>
    <col min="26" max="26" width="13.28515625" style="19" customWidth="1"/>
    <col min="27" max="16384" width="9.140625" style="19"/>
  </cols>
  <sheetData>
    <row r="1" spans="1:26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26" ht="30" customHeight="1">
      <c r="A2" s="260" t="s">
        <v>110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26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26" s="20" customFormat="1" ht="30" customHeight="1">
      <c r="A4" s="259" t="s">
        <v>123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U4" s="51"/>
      <c r="V4" s="51"/>
      <c r="W4" s="51"/>
      <c r="X4" s="51"/>
      <c r="Y4" s="51"/>
      <c r="Z4" s="51"/>
    </row>
    <row r="5" spans="1:26" ht="19.5" customHeight="1">
      <c r="A5" s="261" t="s">
        <v>15</v>
      </c>
      <c r="C5" s="261" t="s">
        <v>199</v>
      </c>
      <c r="D5" s="261"/>
      <c r="E5" s="261"/>
      <c r="F5" s="261"/>
      <c r="G5" s="261"/>
      <c r="I5" s="261" t="s">
        <v>121</v>
      </c>
      <c r="J5" s="261"/>
      <c r="K5" s="261"/>
      <c r="L5" s="261"/>
      <c r="M5" s="261"/>
      <c r="O5" s="261" t="str">
        <f>'درآمد سرمایه گذاری در سهام'!$N$5</f>
        <v>از ابتدای سال مالی تا پایان ماه</v>
      </c>
      <c r="P5" s="261"/>
      <c r="Q5" s="261"/>
      <c r="R5" s="261"/>
      <c r="S5" s="261"/>
      <c r="U5" s="52"/>
      <c r="V5" s="52"/>
      <c r="W5" s="53"/>
      <c r="X5" s="52"/>
      <c r="Y5" s="53"/>
      <c r="Z5" s="52"/>
    </row>
    <row r="6" spans="1:26" ht="38.25" customHeight="1">
      <c r="A6" s="261"/>
      <c r="C6" s="7" t="s">
        <v>200</v>
      </c>
      <c r="D6" s="33"/>
      <c r="E6" s="7" t="s">
        <v>201</v>
      </c>
      <c r="F6" s="33"/>
      <c r="G6" s="7" t="s">
        <v>202</v>
      </c>
      <c r="I6" s="7" t="s">
        <v>203</v>
      </c>
      <c r="J6" s="33"/>
      <c r="K6" s="7" t="s">
        <v>204</v>
      </c>
      <c r="L6" s="33"/>
      <c r="M6" s="7" t="s">
        <v>205</v>
      </c>
      <c r="O6" s="7" t="s">
        <v>203</v>
      </c>
      <c r="P6" s="33"/>
      <c r="Q6" s="7" t="s">
        <v>204</v>
      </c>
      <c r="R6" s="33"/>
      <c r="S6" s="7" t="s">
        <v>205</v>
      </c>
      <c r="U6" s="52"/>
      <c r="V6" s="52"/>
      <c r="W6" s="53"/>
      <c r="X6" s="52"/>
      <c r="Y6" s="53"/>
      <c r="Z6" s="52"/>
    </row>
    <row r="7" spans="1:26" ht="30" customHeight="1">
      <c r="A7" s="3" t="s">
        <v>135</v>
      </c>
      <c r="C7" s="12" t="s">
        <v>206</v>
      </c>
      <c r="D7" s="21"/>
      <c r="E7" s="8">
        <v>1362427</v>
      </c>
      <c r="F7" s="21"/>
      <c r="G7" s="8">
        <v>70</v>
      </c>
      <c r="H7" s="21"/>
      <c r="I7" s="8">
        <v>0</v>
      </c>
      <c r="J7" s="21"/>
      <c r="K7" s="8">
        <v>0</v>
      </c>
      <c r="L7" s="21"/>
      <c r="M7" s="8">
        <v>0</v>
      </c>
      <c r="N7" s="21"/>
      <c r="O7" s="8">
        <v>95369890</v>
      </c>
      <c r="P7" s="21"/>
      <c r="Q7" s="8">
        <v>0</v>
      </c>
      <c r="R7" s="21"/>
      <c r="S7" s="8">
        <f>O7-Q7</f>
        <v>95369890</v>
      </c>
      <c r="U7" s="52"/>
      <c r="V7" s="52"/>
      <c r="W7" s="53"/>
      <c r="X7" s="52"/>
      <c r="Y7" s="53"/>
      <c r="Z7" s="53"/>
    </row>
    <row r="8" spans="1:26" ht="30" customHeight="1">
      <c r="A8" s="5" t="s">
        <v>134</v>
      </c>
      <c r="C8" s="15" t="s">
        <v>207</v>
      </c>
      <c r="D8" s="21"/>
      <c r="E8" s="9">
        <v>406862</v>
      </c>
      <c r="F8" s="21"/>
      <c r="G8" s="9">
        <v>500</v>
      </c>
      <c r="H8" s="21"/>
      <c r="I8" s="9">
        <v>0</v>
      </c>
      <c r="J8" s="21"/>
      <c r="K8" s="9">
        <v>0</v>
      </c>
      <c r="L8" s="21"/>
      <c r="M8" s="9">
        <v>0</v>
      </c>
      <c r="N8" s="21"/>
      <c r="O8" s="9">
        <v>203431000</v>
      </c>
      <c r="P8" s="21"/>
      <c r="Q8" s="9">
        <v>0</v>
      </c>
      <c r="R8" s="21"/>
      <c r="S8" s="9">
        <f t="shared" ref="S8:S10" si="0">O8-Q8</f>
        <v>203431000</v>
      </c>
      <c r="U8" s="52"/>
      <c r="V8" s="52"/>
      <c r="W8" s="52"/>
      <c r="X8" s="53"/>
      <c r="Y8" s="53"/>
      <c r="Z8" s="52"/>
    </row>
    <row r="9" spans="1:26" ht="30" customHeight="1">
      <c r="A9" s="5" t="s">
        <v>12</v>
      </c>
      <c r="C9" s="15" t="s">
        <v>208</v>
      </c>
      <c r="D9" s="21"/>
      <c r="E9" s="9">
        <v>1674447</v>
      </c>
      <c r="F9" s="21"/>
      <c r="G9" s="9">
        <v>110</v>
      </c>
      <c r="H9" s="21"/>
      <c r="I9" s="9">
        <v>0</v>
      </c>
      <c r="J9" s="21"/>
      <c r="K9" s="9">
        <v>0</v>
      </c>
      <c r="L9" s="21"/>
      <c r="M9" s="9">
        <v>0</v>
      </c>
      <c r="N9" s="21"/>
      <c r="O9" s="9">
        <v>184189170</v>
      </c>
      <c r="P9" s="21"/>
      <c r="Q9" s="9">
        <v>0</v>
      </c>
      <c r="R9" s="21"/>
      <c r="S9" s="9">
        <f t="shared" si="0"/>
        <v>184189170</v>
      </c>
      <c r="U9" s="52"/>
      <c r="V9" s="52"/>
      <c r="W9" s="53"/>
      <c r="X9" s="52"/>
      <c r="Y9" s="53"/>
      <c r="Z9" s="53"/>
    </row>
    <row r="10" spans="1:26" ht="30" customHeight="1">
      <c r="A10" s="5" t="s">
        <v>127</v>
      </c>
      <c r="C10" s="15" t="s">
        <v>209</v>
      </c>
      <c r="D10" s="21"/>
      <c r="E10" s="9">
        <v>140</v>
      </c>
      <c r="F10" s="21"/>
      <c r="G10" s="9">
        <v>3000</v>
      </c>
      <c r="H10" s="21"/>
      <c r="I10" s="9">
        <v>0</v>
      </c>
      <c r="J10" s="21"/>
      <c r="K10" s="9">
        <v>0</v>
      </c>
      <c r="L10" s="21"/>
      <c r="M10" s="9">
        <v>0</v>
      </c>
      <c r="N10" s="21"/>
      <c r="O10" s="9">
        <v>420000</v>
      </c>
      <c r="P10" s="21"/>
      <c r="Q10" s="9">
        <v>0</v>
      </c>
      <c r="R10" s="21"/>
      <c r="S10" s="9">
        <f t="shared" si="0"/>
        <v>420000</v>
      </c>
      <c r="U10" s="52"/>
      <c r="V10" s="49"/>
      <c r="W10" s="49"/>
      <c r="X10" s="53"/>
      <c r="Y10" s="53"/>
      <c r="Z10" s="53"/>
    </row>
    <row r="11" spans="1:26" ht="30" customHeight="1">
      <c r="A11" s="5" t="s">
        <v>13</v>
      </c>
      <c r="C11" s="15" t="s">
        <v>246</v>
      </c>
      <c r="D11" s="21"/>
      <c r="E11" s="9">
        <v>58593750</v>
      </c>
      <c r="F11" s="21"/>
      <c r="G11" s="9">
        <v>200</v>
      </c>
      <c r="H11" s="21"/>
      <c r="I11" s="9">
        <v>0</v>
      </c>
      <c r="J11" s="21"/>
      <c r="K11" s="9">
        <v>0</v>
      </c>
      <c r="L11" s="21"/>
      <c r="M11" s="9">
        <v>0</v>
      </c>
      <c r="N11" s="21"/>
      <c r="O11" s="9">
        <v>11718750000</v>
      </c>
      <c r="P11" s="21"/>
      <c r="Q11" s="110">
        <v>-1137813080</v>
      </c>
      <c r="R11" s="21"/>
      <c r="S11" s="9">
        <f>O11+Q11</f>
        <v>10580936920</v>
      </c>
    </row>
    <row r="12" spans="1:26" ht="30" customHeight="1">
      <c r="A12" s="18" t="s">
        <v>14</v>
      </c>
      <c r="C12" s="9"/>
      <c r="D12" s="21"/>
      <c r="E12" s="9"/>
      <c r="F12" s="21"/>
      <c r="G12" s="9"/>
      <c r="H12" s="21"/>
      <c r="I12" s="11">
        <f>SUM(I7:I11)</f>
        <v>0</v>
      </c>
      <c r="J12" s="21"/>
      <c r="K12" s="11">
        <f>SUM(K7:K11)</f>
        <v>0</v>
      </c>
      <c r="L12" s="21"/>
      <c r="M12" s="11">
        <f>SUM(M7:M11)</f>
        <v>0</v>
      </c>
      <c r="N12" s="21"/>
      <c r="O12" s="28">
        <f>SUM(O7:O11)</f>
        <v>12202160060</v>
      </c>
      <c r="P12" s="27"/>
      <c r="Q12" s="168">
        <f>SUM(Q7:Q11)</f>
        <v>-1137813080</v>
      </c>
      <c r="R12" s="27"/>
      <c r="S12" s="28">
        <f>SUM(S7:S11)</f>
        <v>11064346980</v>
      </c>
    </row>
    <row r="15" spans="1:26" ht="30" customHeight="1">
      <c r="H15" s="51"/>
    </row>
    <row r="16" spans="1:26" ht="30" customHeight="1">
      <c r="H16" s="66"/>
    </row>
    <row r="17" spans="1:8" ht="30" customHeight="1">
      <c r="H17" s="66">
        <v>203431000</v>
      </c>
    </row>
    <row r="18" spans="1:8" ht="30" customHeight="1">
      <c r="H18" s="66">
        <v>167236435</v>
      </c>
    </row>
    <row r="19" spans="1:8" ht="30" customHeight="1">
      <c r="H19" s="66">
        <v>10388205829</v>
      </c>
    </row>
    <row r="20" spans="1:8" ht="30" customHeight="1">
      <c r="H20" s="66">
        <v>420000</v>
      </c>
    </row>
    <row r="21" spans="1:8" ht="30" customHeight="1">
      <c r="H21" s="50"/>
    </row>
    <row r="22" spans="1:8" ht="30" customHeight="1">
      <c r="A22" s="50"/>
      <c r="B22" s="50"/>
      <c r="C22" s="50"/>
      <c r="D22" s="50"/>
      <c r="E22" s="50"/>
      <c r="F22" s="50"/>
      <c r="G22" s="50"/>
      <c r="H22" s="50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U25"/>
  <sheetViews>
    <sheetView rightToLeft="1" view="pageBreakPreview" topLeftCell="A5" zoomScale="93" zoomScaleNormal="100" zoomScaleSheetLayoutView="93" workbookViewId="0">
      <selection activeCell="M22" sqref="M22"/>
    </sheetView>
  </sheetViews>
  <sheetFormatPr defaultRowHeight="30" customHeight="1"/>
  <cols>
    <col min="1" max="1" width="39.5703125" style="19" bestFit="1" customWidth="1"/>
    <col min="2" max="2" width="0.7109375" style="19" customWidth="1"/>
    <col min="3" max="3" width="11" style="19" bestFit="1" customWidth="1"/>
    <col min="4" max="4" width="1.28515625" style="19" customWidth="1"/>
    <col min="5" max="5" width="11.85546875" style="19" customWidth="1"/>
    <col min="6" max="6" width="0.42578125" style="19" customWidth="1"/>
    <col min="7" max="7" width="17.140625" style="19" customWidth="1"/>
    <col min="8" max="8" width="0.42578125" style="19" customWidth="1"/>
    <col min="9" max="9" width="10.85546875" style="19" customWidth="1"/>
    <col min="10" max="10" width="0.42578125" style="19" customWidth="1"/>
    <col min="11" max="11" width="17.140625" style="19" customWidth="1"/>
    <col min="12" max="12" width="0.42578125" style="19" customWidth="1"/>
    <col min="13" max="13" width="18.140625" style="19" bestFit="1" customWidth="1"/>
    <col min="14" max="14" width="0.5703125" style="19" customWidth="1"/>
    <col min="15" max="15" width="10.85546875" style="19" bestFit="1" customWidth="1"/>
    <col min="16" max="16" width="0.5703125" style="19" customWidth="1"/>
    <col min="17" max="17" width="18.140625" style="19" bestFit="1" customWidth="1"/>
    <col min="18" max="18" width="0.28515625" style="19" customWidth="1"/>
    <col min="19" max="19" width="9.140625" style="19"/>
    <col min="20" max="20" width="43.42578125" style="172" customWidth="1"/>
    <col min="21" max="21" width="13.5703125" style="172" bestFit="1" customWidth="1"/>
    <col min="22" max="16384" width="9.140625" style="19"/>
  </cols>
  <sheetData>
    <row r="1" spans="1:21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T1" s="169"/>
      <c r="U1" s="169"/>
    </row>
    <row r="2" spans="1:21" ht="30" customHeight="1">
      <c r="A2" s="260" t="s">
        <v>110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T2" s="170"/>
      <c r="U2" s="170"/>
    </row>
    <row r="3" spans="1:21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T3" s="84"/>
      <c r="U3" s="84"/>
    </row>
    <row r="4" spans="1:21" s="20" customFormat="1" ht="30" customHeight="1">
      <c r="A4" s="259" t="s">
        <v>210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T4" s="84"/>
      <c r="U4" s="84"/>
    </row>
    <row r="5" spans="1:21" ht="25.5" customHeight="1">
      <c r="A5" s="261" t="s">
        <v>111</v>
      </c>
      <c r="G5" s="261" t="s">
        <v>121</v>
      </c>
      <c r="H5" s="261"/>
      <c r="I5" s="261"/>
      <c r="J5" s="261"/>
      <c r="K5" s="261"/>
      <c r="M5" s="261" t="str">
        <f>'درآمد سرمایه گذاری در سهام'!$N$5</f>
        <v>از ابتدای سال مالی تا پایان ماه</v>
      </c>
      <c r="N5" s="261"/>
      <c r="O5" s="261"/>
      <c r="P5" s="261"/>
      <c r="Q5" s="261"/>
      <c r="T5" s="84"/>
      <c r="U5" s="84"/>
    </row>
    <row r="6" spans="1:21" ht="38.25" customHeight="1">
      <c r="A6" s="261"/>
      <c r="C6" s="278" t="s">
        <v>45</v>
      </c>
      <c r="D6" s="278"/>
      <c r="E6" s="6" t="s">
        <v>211</v>
      </c>
      <c r="G6" s="7" t="s">
        <v>212</v>
      </c>
      <c r="H6" s="33"/>
      <c r="I6" s="7" t="s">
        <v>204</v>
      </c>
      <c r="J6" s="33"/>
      <c r="K6" s="7" t="s">
        <v>213</v>
      </c>
      <c r="M6" s="7" t="s">
        <v>212</v>
      </c>
      <c r="N6" s="33"/>
      <c r="O6" s="7" t="s">
        <v>204</v>
      </c>
      <c r="P6" s="33"/>
      <c r="Q6" s="7" t="s">
        <v>213</v>
      </c>
      <c r="T6" s="84"/>
      <c r="U6" s="84"/>
    </row>
    <row r="7" spans="1:21" ht="27.95" customHeight="1">
      <c r="A7" s="3" t="s">
        <v>58</v>
      </c>
      <c r="C7" s="3" t="s">
        <v>60</v>
      </c>
      <c r="D7" s="33"/>
      <c r="E7" s="13">
        <v>23</v>
      </c>
      <c r="F7" s="41"/>
      <c r="G7" s="67">
        <v>14172018650</v>
      </c>
      <c r="H7" s="41"/>
      <c r="I7" s="13">
        <v>0</v>
      </c>
      <c r="J7" s="41"/>
      <c r="K7" s="67">
        <v>14172018650</v>
      </c>
      <c r="L7" s="41"/>
      <c r="M7" s="48">
        <v>98192608298</v>
      </c>
      <c r="N7" s="41"/>
      <c r="O7" s="13">
        <v>0</v>
      </c>
      <c r="P7" s="41"/>
      <c r="Q7" s="13">
        <v>98192608298</v>
      </c>
      <c r="T7" s="84"/>
      <c r="U7" s="84"/>
    </row>
    <row r="8" spans="1:21" ht="27.95" customHeight="1">
      <c r="A8" s="5" t="s">
        <v>77</v>
      </c>
      <c r="C8" s="5" t="s">
        <v>79</v>
      </c>
      <c r="E8" s="14">
        <v>23</v>
      </c>
      <c r="F8" s="41"/>
      <c r="G8" s="67">
        <v>5511499789</v>
      </c>
      <c r="H8" s="41"/>
      <c r="I8" s="14">
        <v>0</v>
      </c>
      <c r="J8" s="41"/>
      <c r="K8" s="67">
        <v>5511499789</v>
      </c>
      <c r="L8" s="41"/>
      <c r="M8" s="48">
        <v>51076803228</v>
      </c>
      <c r="N8" s="41"/>
      <c r="O8" s="14">
        <v>0</v>
      </c>
      <c r="P8" s="41"/>
      <c r="Q8" s="14">
        <v>51076803228</v>
      </c>
      <c r="T8" s="84"/>
      <c r="U8" s="171"/>
    </row>
    <row r="9" spans="1:21" ht="27.95" customHeight="1">
      <c r="A9" s="5" t="s">
        <v>72</v>
      </c>
      <c r="C9" s="5" t="s">
        <v>74</v>
      </c>
      <c r="E9" s="14">
        <v>20.5</v>
      </c>
      <c r="F9" s="41"/>
      <c r="G9" s="67">
        <v>1746810008</v>
      </c>
      <c r="H9" s="41"/>
      <c r="I9" s="14">
        <v>0</v>
      </c>
      <c r="J9" s="41"/>
      <c r="K9" s="67">
        <v>1746810008</v>
      </c>
      <c r="L9" s="41"/>
      <c r="M9" s="48">
        <v>19621586380</v>
      </c>
      <c r="N9" s="41"/>
      <c r="O9" s="14">
        <v>0</v>
      </c>
      <c r="P9" s="41"/>
      <c r="Q9" s="14">
        <v>19621586380</v>
      </c>
      <c r="T9" s="84"/>
      <c r="U9" s="84"/>
    </row>
    <row r="10" spans="1:21" ht="27.95" customHeight="1">
      <c r="A10" s="5" t="s">
        <v>75</v>
      </c>
      <c r="C10" s="5" t="s">
        <v>76</v>
      </c>
      <c r="E10" s="14">
        <v>20.5</v>
      </c>
      <c r="F10" s="41"/>
      <c r="G10" s="67">
        <v>1675951208</v>
      </c>
      <c r="H10" s="41"/>
      <c r="I10" s="14">
        <v>0</v>
      </c>
      <c r="J10" s="41"/>
      <c r="K10" s="67">
        <v>1675951208</v>
      </c>
      <c r="L10" s="41"/>
      <c r="M10" s="48">
        <v>20049001326</v>
      </c>
      <c r="N10" s="41"/>
      <c r="O10" s="14">
        <v>0</v>
      </c>
      <c r="P10" s="41"/>
      <c r="Q10" s="14">
        <v>20049001326</v>
      </c>
      <c r="T10" s="84"/>
      <c r="U10" s="171"/>
    </row>
    <row r="11" spans="1:21" ht="27.95" customHeight="1">
      <c r="A11" s="5" t="s">
        <v>69</v>
      </c>
      <c r="C11" s="5" t="s">
        <v>71</v>
      </c>
      <c r="E11" s="14">
        <v>20.5</v>
      </c>
      <c r="F11" s="41"/>
      <c r="G11" s="67">
        <v>1561576094</v>
      </c>
      <c r="H11" s="41"/>
      <c r="I11" s="14">
        <v>0</v>
      </c>
      <c r="J11" s="41"/>
      <c r="K11" s="67">
        <v>1561576094</v>
      </c>
      <c r="L11" s="41"/>
      <c r="M11" s="48">
        <v>18193594464</v>
      </c>
      <c r="N11" s="41"/>
      <c r="O11" s="14">
        <v>0</v>
      </c>
      <c r="P11" s="41"/>
      <c r="Q11" s="14">
        <v>18193594464</v>
      </c>
      <c r="T11" s="84"/>
      <c r="U11" s="171"/>
    </row>
    <row r="12" spans="1:21" ht="27.95" customHeight="1">
      <c r="A12" s="5" t="s">
        <v>61</v>
      </c>
      <c r="C12" s="5" t="s">
        <v>63</v>
      </c>
      <c r="E12" s="14">
        <v>23</v>
      </c>
      <c r="F12" s="41"/>
      <c r="G12" s="67">
        <v>10644974225</v>
      </c>
      <c r="H12" s="41"/>
      <c r="I12" s="14">
        <v>0</v>
      </c>
      <c r="J12" s="41"/>
      <c r="K12" s="67">
        <v>10644974225</v>
      </c>
      <c r="L12" s="41"/>
      <c r="M12" s="48">
        <v>119918470170</v>
      </c>
      <c r="N12" s="41"/>
      <c r="O12" s="14">
        <v>0</v>
      </c>
      <c r="P12" s="41"/>
      <c r="Q12" s="14">
        <v>119918470170</v>
      </c>
      <c r="T12" s="84"/>
      <c r="U12" s="171"/>
    </row>
    <row r="13" spans="1:21" ht="27.95" customHeight="1">
      <c r="A13" s="5" t="s">
        <v>167</v>
      </c>
      <c r="C13" s="5" t="s">
        <v>214</v>
      </c>
      <c r="E13" s="14">
        <v>23</v>
      </c>
      <c r="F13" s="41"/>
      <c r="G13" s="14">
        <v>0</v>
      </c>
      <c r="H13" s="41"/>
      <c r="I13" s="14">
        <v>0</v>
      </c>
      <c r="J13" s="41"/>
      <c r="K13" s="14">
        <v>0</v>
      </c>
      <c r="L13" s="41"/>
      <c r="M13" s="48">
        <v>43943210924</v>
      </c>
      <c r="N13" s="41"/>
      <c r="O13" s="14">
        <v>0</v>
      </c>
      <c r="P13" s="41"/>
      <c r="Q13" s="14">
        <v>43943210924</v>
      </c>
      <c r="T13" s="84"/>
      <c r="U13" s="171"/>
    </row>
    <row r="14" spans="1:21" ht="27.95" customHeight="1">
      <c r="A14" s="5" t="s">
        <v>146</v>
      </c>
      <c r="C14" s="5" t="s">
        <v>215</v>
      </c>
      <c r="E14" s="14">
        <v>17</v>
      </c>
      <c r="F14" s="41"/>
      <c r="G14" s="14">
        <v>0</v>
      </c>
      <c r="H14" s="41"/>
      <c r="I14" s="14">
        <v>0</v>
      </c>
      <c r="J14" s="41"/>
      <c r="K14" s="14">
        <v>0</v>
      </c>
      <c r="L14" s="41"/>
      <c r="M14" s="48">
        <v>2433957924</v>
      </c>
      <c r="N14" s="41"/>
      <c r="O14" s="14">
        <v>0</v>
      </c>
      <c r="P14" s="41"/>
      <c r="Q14" s="14">
        <v>2433957924</v>
      </c>
      <c r="T14" s="84"/>
      <c r="U14" s="171"/>
    </row>
    <row r="15" spans="1:21" ht="27.95" customHeight="1">
      <c r="A15" s="5" t="s">
        <v>66</v>
      </c>
      <c r="C15" s="5" t="s">
        <v>68</v>
      </c>
      <c r="E15" s="14">
        <v>18</v>
      </c>
      <c r="F15" s="41"/>
      <c r="G15" s="14">
        <v>6534185312</v>
      </c>
      <c r="H15" s="41"/>
      <c r="I15" s="14">
        <v>0</v>
      </c>
      <c r="J15" s="41"/>
      <c r="K15" s="14">
        <v>6534185312</v>
      </c>
      <c r="L15" s="41"/>
      <c r="M15" s="48">
        <v>69147539981</v>
      </c>
      <c r="N15" s="41"/>
      <c r="O15" s="14">
        <v>0</v>
      </c>
      <c r="P15" s="41"/>
      <c r="Q15" s="14">
        <v>69147539981</v>
      </c>
      <c r="T15" s="84"/>
      <c r="U15" s="171"/>
    </row>
    <row r="16" spans="1:21" ht="27.95" customHeight="1">
      <c r="A16" s="5" t="s">
        <v>159</v>
      </c>
      <c r="C16" s="5" t="s">
        <v>216</v>
      </c>
      <c r="E16" s="14">
        <v>18</v>
      </c>
      <c r="F16" s="41"/>
      <c r="G16" s="14">
        <v>29995077</v>
      </c>
      <c r="H16" s="41"/>
      <c r="I16" s="14">
        <v>0</v>
      </c>
      <c r="J16" s="41"/>
      <c r="K16" s="14">
        <v>29995077</v>
      </c>
      <c r="L16" s="41"/>
      <c r="M16" s="48">
        <v>2080101553</v>
      </c>
      <c r="N16" s="41"/>
      <c r="O16" s="14">
        <v>0</v>
      </c>
      <c r="P16" s="41"/>
      <c r="Q16" s="14">
        <v>2080101553</v>
      </c>
      <c r="T16" s="84"/>
      <c r="U16" s="171"/>
    </row>
    <row r="17" spans="1:21" ht="27.95" customHeight="1">
      <c r="A17" s="5" t="s">
        <v>64</v>
      </c>
      <c r="C17" s="5" t="s">
        <v>65</v>
      </c>
      <c r="E17" s="14">
        <v>18</v>
      </c>
      <c r="F17" s="41"/>
      <c r="G17" s="14">
        <v>0</v>
      </c>
      <c r="H17" s="41"/>
      <c r="I17" s="14">
        <v>0</v>
      </c>
      <c r="J17" s="41"/>
      <c r="K17" s="14">
        <v>0</v>
      </c>
      <c r="L17" s="41"/>
      <c r="M17" s="48">
        <v>63699976699</v>
      </c>
      <c r="N17" s="41"/>
      <c r="O17" s="14">
        <v>0</v>
      </c>
      <c r="P17" s="41"/>
      <c r="Q17" s="14">
        <v>63699976699</v>
      </c>
      <c r="T17" s="84"/>
      <c r="U17" s="84"/>
    </row>
    <row r="18" spans="1:21" ht="27.95" customHeight="1">
      <c r="A18" s="5" t="s">
        <v>161</v>
      </c>
      <c r="C18" s="5" t="s">
        <v>217</v>
      </c>
      <c r="E18" s="14">
        <v>18</v>
      </c>
      <c r="F18" s="41"/>
      <c r="G18" s="14">
        <v>0</v>
      </c>
      <c r="H18" s="41"/>
      <c r="I18" s="14">
        <v>0</v>
      </c>
      <c r="J18" s="41"/>
      <c r="K18" s="14">
        <v>0</v>
      </c>
      <c r="L18" s="41"/>
      <c r="M18" s="48">
        <v>263076257</v>
      </c>
      <c r="N18" s="41"/>
      <c r="O18" s="14">
        <v>0</v>
      </c>
      <c r="P18" s="41"/>
      <c r="Q18" s="14">
        <v>263076257</v>
      </c>
      <c r="T18" s="84"/>
      <c r="U18" s="84"/>
    </row>
    <row r="19" spans="1:21" ht="27.95" customHeight="1">
      <c r="A19" s="5" t="s">
        <v>144</v>
      </c>
      <c r="C19" s="5" t="s">
        <v>219</v>
      </c>
      <c r="E19" s="14">
        <v>18</v>
      </c>
      <c r="F19" s="41"/>
      <c r="G19" s="14">
        <v>0</v>
      </c>
      <c r="H19" s="41"/>
      <c r="I19" s="14">
        <v>0</v>
      </c>
      <c r="J19" s="41"/>
      <c r="K19" s="14">
        <v>0</v>
      </c>
      <c r="L19" s="41"/>
      <c r="M19" s="14">
        <v>2303772647</v>
      </c>
      <c r="N19" s="41"/>
      <c r="O19" s="14">
        <v>0</v>
      </c>
      <c r="P19" s="41"/>
      <c r="Q19" s="14">
        <v>2303772647</v>
      </c>
      <c r="T19" s="84"/>
      <c r="U19" s="84"/>
    </row>
    <row r="20" spans="1:21" ht="27.95" customHeight="1">
      <c r="A20" s="5" t="s">
        <v>145</v>
      </c>
      <c r="C20" s="5" t="s">
        <v>220</v>
      </c>
      <c r="E20" s="14">
        <v>18</v>
      </c>
      <c r="F20" s="41"/>
      <c r="G20" s="14">
        <v>0</v>
      </c>
      <c r="H20" s="41"/>
      <c r="I20" s="14">
        <v>0</v>
      </c>
      <c r="J20" s="41"/>
      <c r="K20" s="14">
        <v>0</v>
      </c>
      <c r="L20" s="41"/>
      <c r="M20" s="14">
        <v>830465622</v>
      </c>
      <c r="N20" s="41"/>
      <c r="O20" s="14">
        <v>0</v>
      </c>
      <c r="P20" s="41"/>
      <c r="Q20" s="14">
        <v>830465622</v>
      </c>
    </row>
    <row r="21" spans="1:21" ht="27.95" customHeight="1">
      <c r="A21" s="5" t="s">
        <v>262</v>
      </c>
      <c r="C21" s="5" t="s">
        <v>263</v>
      </c>
      <c r="D21"/>
      <c r="E21" s="14">
        <v>23</v>
      </c>
      <c r="F21" s="42"/>
      <c r="G21" s="14">
        <v>14578463714</v>
      </c>
      <c r="H21" s="14"/>
      <c r="I21" s="14">
        <v>0</v>
      </c>
      <c r="J21" s="14"/>
      <c r="K21" s="14">
        <v>14578463714</v>
      </c>
      <c r="L21" s="14"/>
      <c r="M21" s="14">
        <v>31845994888</v>
      </c>
      <c r="N21" s="43"/>
      <c r="O21" s="14">
        <v>0</v>
      </c>
      <c r="P21" s="43"/>
      <c r="Q21" s="62">
        <v>31845994888</v>
      </c>
    </row>
    <row r="22" spans="1:21" customFormat="1" ht="21.75" customHeight="1">
      <c r="A22" s="5" t="s">
        <v>278</v>
      </c>
      <c r="C22" s="5" t="s">
        <v>218</v>
      </c>
      <c r="E22" s="15">
        <v>18</v>
      </c>
      <c r="G22" s="14">
        <v>0</v>
      </c>
      <c r="H22" s="14">
        <v>18</v>
      </c>
      <c r="I22" s="14">
        <v>0</v>
      </c>
      <c r="J22" s="14">
        <v>0</v>
      </c>
      <c r="K22" s="14">
        <v>0</v>
      </c>
      <c r="L22" s="14">
        <v>0</v>
      </c>
      <c r="M22" s="139">
        <v>-5054916874</v>
      </c>
      <c r="N22" s="48">
        <v>0</v>
      </c>
      <c r="O22" s="14">
        <v>0</v>
      </c>
      <c r="P22" s="48">
        <v>-5054916874</v>
      </c>
      <c r="Q22" s="139">
        <v>-5054916874</v>
      </c>
      <c r="R22" s="48">
        <v>0</v>
      </c>
      <c r="T22" s="48"/>
    </row>
    <row r="23" spans="1:21" ht="27.95" customHeight="1">
      <c r="A23" s="5" t="s">
        <v>264</v>
      </c>
      <c r="C23" s="5" t="s">
        <v>265</v>
      </c>
      <c r="D23"/>
      <c r="E23" s="14">
        <v>20.5</v>
      </c>
      <c r="F23" s="42"/>
      <c r="G23" s="14">
        <v>11705907510</v>
      </c>
      <c r="H23" s="41"/>
      <c r="I23" s="14"/>
      <c r="J23" s="41"/>
      <c r="K23" s="14">
        <v>11705907510</v>
      </c>
      <c r="L23" s="41"/>
      <c r="M23" s="14">
        <v>23302440020</v>
      </c>
      <c r="N23" s="43"/>
      <c r="O23" s="14">
        <v>0</v>
      </c>
      <c r="P23" s="43"/>
      <c r="Q23" s="62">
        <v>23302440020</v>
      </c>
    </row>
    <row r="24" spans="1:21" s="29" customFormat="1" ht="27.95" customHeight="1" thickBot="1">
      <c r="A24" s="18" t="s">
        <v>14</v>
      </c>
      <c r="C24" s="34"/>
      <c r="E24" s="36"/>
      <c r="F24" s="45"/>
      <c r="G24" s="44">
        <f>SUM(G7:G23)</f>
        <v>68161381587</v>
      </c>
      <c r="H24" s="45"/>
      <c r="I24" s="44">
        <v>0</v>
      </c>
      <c r="J24" s="45"/>
      <c r="K24" s="44">
        <f>SUM(K7:K23)</f>
        <v>68161381587</v>
      </c>
      <c r="L24" s="45"/>
      <c r="M24" s="44">
        <f>SUM(M7:M23)</f>
        <v>561847683507</v>
      </c>
      <c r="N24" s="45"/>
      <c r="O24" s="44">
        <v>0</v>
      </c>
      <c r="P24" s="45"/>
      <c r="Q24" s="44">
        <f>SUM(Q7:Q23)</f>
        <v>561847683507</v>
      </c>
      <c r="T24" s="172"/>
      <c r="U24" s="172"/>
    </row>
    <row r="25" spans="1:21" ht="30" customHeight="1" thickTop="1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V59"/>
  <sheetViews>
    <sheetView rightToLeft="1" view="pageBreakPreview" zoomScale="93" zoomScaleNormal="100" zoomScaleSheetLayoutView="93" workbookViewId="0">
      <selection activeCell="I24" sqref="I24"/>
    </sheetView>
  </sheetViews>
  <sheetFormatPr defaultRowHeight="30" customHeight="1"/>
  <cols>
    <col min="1" max="1" width="28" style="19" bestFit="1" customWidth="1"/>
    <col min="2" max="2" width="1.28515625" style="19" customWidth="1"/>
    <col min="3" max="3" width="14.140625" style="19" bestFit="1" customWidth="1"/>
    <col min="4" max="4" width="1.28515625" style="19" customWidth="1"/>
    <col min="5" max="5" width="19.7109375" style="19" bestFit="1" customWidth="1"/>
    <col min="6" max="6" width="1.28515625" style="19" customWidth="1"/>
    <col min="7" max="7" width="20.140625" style="19" bestFit="1" customWidth="1"/>
    <col min="8" max="8" width="1.28515625" style="19" customWidth="1"/>
    <col min="9" max="9" width="18" style="19" customWidth="1"/>
    <col min="10" max="10" width="1.28515625" style="19" customWidth="1"/>
    <col min="11" max="11" width="13.140625" style="19" bestFit="1" customWidth="1"/>
    <col min="12" max="12" width="1.28515625" style="19" customWidth="1"/>
    <col min="13" max="13" width="19.7109375" style="19" bestFit="1" customWidth="1"/>
    <col min="14" max="14" width="1.28515625" style="19" customWidth="1"/>
    <col min="15" max="15" width="20.140625" style="69" bestFit="1" customWidth="1"/>
    <col min="16" max="16" width="1.28515625" style="69" customWidth="1"/>
    <col min="17" max="17" width="14.28515625" style="69" customWidth="1"/>
    <col min="18" max="18" width="6" style="69" customWidth="1"/>
    <col min="19" max="19" width="0.28515625" style="69" customWidth="1"/>
    <col min="20" max="20" width="9.140625" style="69"/>
    <col min="21" max="22" width="9.140625" style="19"/>
    <col min="23" max="23" width="26.7109375" style="19" customWidth="1"/>
    <col min="24" max="16384" width="9.140625" style="19"/>
  </cols>
  <sheetData>
    <row r="1" spans="1:22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</row>
    <row r="2" spans="1:22" ht="30" customHeight="1">
      <c r="A2" s="260" t="s">
        <v>110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</row>
    <row r="3" spans="1:22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</row>
    <row r="4" spans="1:22" s="20" customFormat="1" ht="30" customHeight="1">
      <c r="A4" s="259" t="s">
        <v>226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115"/>
      <c r="T4" s="115"/>
    </row>
    <row r="5" spans="1:22" ht="21.75" customHeight="1">
      <c r="A5" s="261" t="s">
        <v>111</v>
      </c>
      <c r="C5" s="261" t="s">
        <v>121</v>
      </c>
      <c r="D5" s="261"/>
      <c r="E5" s="261"/>
      <c r="F5" s="261"/>
      <c r="G5" s="261"/>
      <c r="H5" s="261"/>
      <c r="I5" s="261"/>
      <c r="K5" s="261" t="str">
        <f>'درآمد سرمایه گذاری در سهام'!$N$5</f>
        <v>از ابتدای سال مالی تا پایان ماه</v>
      </c>
      <c r="L5" s="261"/>
      <c r="M5" s="261"/>
      <c r="N5" s="261"/>
      <c r="O5" s="261"/>
      <c r="P5" s="261"/>
      <c r="Q5" s="261"/>
      <c r="R5" s="261"/>
    </row>
    <row r="6" spans="1:22" ht="38.25" customHeight="1">
      <c r="A6" s="261"/>
      <c r="C6" s="7" t="s">
        <v>6</v>
      </c>
      <c r="D6" s="33"/>
      <c r="E6" s="7" t="s">
        <v>8</v>
      </c>
      <c r="F6" s="33"/>
      <c r="G6" s="7" t="s">
        <v>224</v>
      </c>
      <c r="H6" s="33"/>
      <c r="I6" s="7" t="s">
        <v>227</v>
      </c>
      <c r="K6" s="7" t="s">
        <v>6</v>
      </c>
      <c r="L6" s="33"/>
      <c r="M6" s="7" t="s">
        <v>8</v>
      </c>
      <c r="N6" s="33"/>
      <c r="O6" s="77" t="s">
        <v>224</v>
      </c>
      <c r="P6" s="103"/>
      <c r="Q6" s="306" t="s">
        <v>227</v>
      </c>
      <c r="R6" s="306"/>
      <c r="T6" s="19"/>
      <c r="U6" s="298"/>
      <c r="V6" s="298"/>
    </row>
    <row r="7" spans="1:22" s="69" customFormat="1" ht="30" customHeight="1">
      <c r="A7" s="3" t="s">
        <v>317</v>
      </c>
      <c r="C7" s="87">
        <v>512000</v>
      </c>
      <c r="D7"/>
      <c r="E7" s="87">
        <v>10734118080</v>
      </c>
      <c r="F7"/>
      <c r="G7" s="87">
        <v>9988917716</v>
      </c>
      <c r="H7"/>
      <c r="I7" s="87">
        <v>745200364</v>
      </c>
      <c r="J7"/>
      <c r="K7" s="87">
        <v>512000</v>
      </c>
      <c r="L7"/>
      <c r="M7" s="87">
        <v>10734118080</v>
      </c>
      <c r="N7"/>
      <c r="O7" s="87">
        <v>9988917716</v>
      </c>
      <c r="P7"/>
      <c r="Q7" s="303">
        <v>745200364</v>
      </c>
      <c r="R7" s="303"/>
    </row>
    <row r="8" spans="1:22" s="69" customFormat="1" ht="30" customHeight="1">
      <c r="A8" s="5" t="s">
        <v>275</v>
      </c>
      <c r="C8" s="48">
        <v>23901</v>
      </c>
      <c r="D8"/>
      <c r="E8" s="48">
        <v>1189318922</v>
      </c>
      <c r="F8"/>
      <c r="G8" s="48">
        <v>1171766131</v>
      </c>
      <c r="H8"/>
      <c r="I8" s="48">
        <v>17552791</v>
      </c>
      <c r="J8"/>
      <c r="K8" s="48">
        <v>23901</v>
      </c>
      <c r="L8"/>
      <c r="M8" s="48">
        <v>1189318922</v>
      </c>
      <c r="N8"/>
      <c r="O8" s="48">
        <v>1171053036</v>
      </c>
      <c r="P8"/>
      <c r="Q8" s="286">
        <v>18265886</v>
      </c>
      <c r="R8" s="286"/>
    </row>
    <row r="9" spans="1:22" s="69" customFormat="1" ht="30" customHeight="1">
      <c r="A9" s="5" t="s">
        <v>281</v>
      </c>
      <c r="C9" s="48">
        <v>518</v>
      </c>
      <c r="D9"/>
      <c r="E9" s="48">
        <v>3388159</v>
      </c>
      <c r="F9"/>
      <c r="G9" s="48">
        <v>3039270</v>
      </c>
      <c r="H9"/>
      <c r="I9" s="48">
        <v>348889</v>
      </c>
      <c r="J9"/>
      <c r="K9" s="48">
        <v>518</v>
      </c>
      <c r="L9"/>
      <c r="M9" s="48">
        <v>3388159</v>
      </c>
      <c r="N9"/>
      <c r="O9" s="48">
        <v>3039270</v>
      </c>
      <c r="P9"/>
      <c r="Q9" s="286">
        <v>348889</v>
      </c>
      <c r="R9" s="286"/>
    </row>
    <row r="10" spans="1:22" s="69" customFormat="1" ht="30" customHeight="1">
      <c r="A10" s="5" t="s">
        <v>276</v>
      </c>
      <c r="C10" s="48">
        <v>9500</v>
      </c>
      <c r="D10"/>
      <c r="E10" s="48">
        <v>2385434040</v>
      </c>
      <c r="F10"/>
      <c r="G10" s="48">
        <v>2171895371</v>
      </c>
      <c r="H10"/>
      <c r="I10" s="48">
        <v>213538669</v>
      </c>
      <c r="J10"/>
      <c r="K10" s="48">
        <v>9500</v>
      </c>
      <c r="L10"/>
      <c r="M10" s="48">
        <v>2385434040</v>
      </c>
      <c r="N10"/>
      <c r="O10" s="48">
        <v>2164212504</v>
      </c>
      <c r="P10"/>
      <c r="Q10" s="286">
        <v>221221536</v>
      </c>
      <c r="R10" s="286"/>
    </row>
    <row r="11" spans="1:22" s="69" customFormat="1" ht="30" customHeight="1">
      <c r="A11" s="5" t="s">
        <v>257</v>
      </c>
      <c r="C11" s="48">
        <v>740000</v>
      </c>
      <c r="D11"/>
      <c r="E11" s="48">
        <v>11788983937</v>
      </c>
      <c r="F11"/>
      <c r="G11" s="48">
        <v>10192482037</v>
      </c>
      <c r="H11"/>
      <c r="I11" s="48">
        <v>1596501900</v>
      </c>
      <c r="J11"/>
      <c r="K11" s="48">
        <v>740000</v>
      </c>
      <c r="L11"/>
      <c r="M11" s="48">
        <v>11788983937</v>
      </c>
      <c r="N11"/>
      <c r="O11" s="48">
        <v>10023814152</v>
      </c>
      <c r="P11"/>
      <c r="Q11" s="286">
        <v>1765169785</v>
      </c>
      <c r="R11" s="286"/>
    </row>
    <row r="12" spans="1:22" s="69" customFormat="1" ht="30" customHeight="1">
      <c r="A12" s="5" t="s">
        <v>312</v>
      </c>
      <c r="C12" s="48">
        <v>2000000</v>
      </c>
      <c r="D12"/>
      <c r="E12" s="48">
        <v>26344678500</v>
      </c>
      <c r="F12"/>
      <c r="G12" s="48">
        <v>25393422240</v>
      </c>
      <c r="H12"/>
      <c r="I12" s="48">
        <v>951256260</v>
      </c>
      <c r="J12"/>
      <c r="K12" s="48">
        <v>2000000</v>
      </c>
      <c r="L12"/>
      <c r="M12" s="48">
        <v>26344678500</v>
      </c>
      <c r="N12"/>
      <c r="O12" s="48">
        <v>25393422240</v>
      </c>
      <c r="P12"/>
      <c r="Q12" s="286">
        <v>951256260</v>
      </c>
      <c r="R12" s="286"/>
    </row>
    <row r="13" spans="1:22" s="69" customFormat="1" ht="30" customHeight="1">
      <c r="A13" s="5" t="s">
        <v>39</v>
      </c>
      <c r="C13" s="48">
        <v>8828156</v>
      </c>
      <c r="D13"/>
      <c r="E13" s="48">
        <v>112601678651</v>
      </c>
      <c r="F13"/>
      <c r="G13" s="48">
        <v>100456342609</v>
      </c>
      <c r="H13"/>
      <c r="I13" s="48">
        <v>12145336042</v>
      </c>
      <c r="J13"/>
      <c r="K13" s="48">
        <v>8828156</v>
      </c>
      <c r="L13"/>
      <c r="M13" s="48">
        <v>112601678651</v>
      </c>
      <c r="N13"/>
      <c r="O13" s="48">
        <v>99519998613</v>
      </c>
      <c r="P13"/>
      <c r="Q13" s="286">
        <v>13081680038</v>
      </c>
      <c r="R13" s="286"/>
    </row>
    <row r="14" spans="1:22" s="69" customFormat="1" ht="30" customHeight="1">
      <c r="A14" s="5" t="s">
        <v>282</v>
      </c>
      <c r="C14" s="48">
        <v>108</v>
      </c>
      <c r="D14"/>
      <c r="E14" s="48">
        <v>1961419</v>
      </c>
      <c r="F14"/>
      <c r="G14" s="48">
        <v>1474455</v>
      </c>
      <c r="H14"/>
      <c r="I14" s="48">
        <v>486964</v>
      </c>
      <c r="J14"/>
      <c r="K14" s="48">
        <v>108</v>
      </c>
      <c r="L14"/>
      <c r="M14" s="48">
        <v>1961419</v>
      </c>
      <c r="N14"/>
      <c r="O14" s="48">
        <v>1474455</v>
      </c>
      <c r="P14"/>
      <c r="Q14" s="286">
        <v>486964</v>
      </c>
      <c r="R14" s="286"/>
    </row>
    <row r="15" spans="1:22" s="69" customFormat="1" ht="30" customHeight="1">
      <c r="A15" s="5" t="s">
        <v>37</v>
      </c>
      <c r="C15" s="48">
        <v>486982</v>
      </c>
      <c r="D15"/>
      <c r="E15" s="48">
        <v>6595634292</v>
      </c>
      <c r="F15"/>
      <c r="G15" s="48">
        <v>5611244179</v>
      </c>
      <c r="H15"/>
      <c r="I15" s="48">
        <v>984390113</v>
      </c>
      <c r="J15"/>
      <c r="K15" s="48">
        <v>486982</v>
      </c>
      <c r="L15"/>
      <c r="M15" s="48">
        <v>6595634292</v>
      </c>
      <c r="N15"/>
      <c r="O15" s="48">
        <v>4875468990</v>
      </c>
      <c r="P15"/>
      <c r="Q15" s="286">
        <v>1720165302</v>
      </c>
      <c r="R15" s="286"/>
    </row>
    <row r="16" spans="1:22" s="69" customFormat="1" ht="30" customHeight="1">
      <c r="A16" s="5" t="s">
        <v>38</v>
      </c>
      <c r="C16" s="48">
        <v>5241259</v>
      </c>
      <c r="D16"/>
      <c r="E16" s="48">
        <v>108114235384</v>
      </c>
      <c r="F16"/>
      <c r="G16" s="48">
        <v>107940825189</v>
      </c>
      <c r="H16"/>
      <c r="I16" s="48">
        <v>173410195</v>
      </c>
      <c r="J16"/>
      <c r="K16" s="48">
        <v>5241259</v>
      </c>
      <c r="L16"/>
      <c r="M16" s="48">
        <v>108114235384</v>
      </c>
      <c r="N16"/>
      <c r="O16" s="48">
        <v>104394453335</v>
      </c>
      <c r="P16"/>
      <c r="Q16" s="286">
        <v>3719782049</v>
      </c>
      <c r="R16" s="286"/>
    </row>
    <row r="17" spans="1:18" s="69" customFormat="1" ht="30" customHeight="1">
      <c r="A17" s="5" t="s">
        <v>283</v>
      </c>
      <c r="C17" s="48">
        <v>188</v>
      </c>
      <c r="D17"/>
      <c r="E17" s="48">
        <v>2743418</v>
      </c>
      <c r="F17"/>
      <c r="G17" s="48">
        <v>2762399</v>
      </c>
      <c r="H17"/>
      <c r="I17" s="48">
        <v>-18980</v>
      </c>
      <c r="J17"/>
      <c r="K17" s="48">
        <v>188</v>
      </c>
      <c r="L17"/>
      <c r="M17" s="48">
        <v>2743418</v>
      </c>
      <c r="N17"/>
      <c r="O17" s="48">
        <v>2762399</v>
      </c>
      <c r="P17"/>
      <c r="Q17" s="286">
        <v>-18980</v>
      </c>
      <c r="R17" s="286"/>
    </row>
    <row r="18" spans="1:18" s="69" customFormat="1" ht="30" customHeight="1">
      <c r="A18" s="5" t="s">
        <v>313</v>
      </c>
      <c r="C18" s="48">
        <v>175388</v>
      </c>
      <c r="D18"/>
      <c r="E18" s="48">
        <v>4280142842</v>
      </c>
      <c r="F18"/>
      <c r="G18" s="48">
        <v>4232703380</v>
      </c>
      <c r="H18"/>
      <c r="I18" s="48">
        <v>47439462</v>
      </c>
      <c r="J18"/>
      <c r="K18" s="48">
        <v>175388</v>
      </c>
      <c r="L18"/>
      <c r="M18" s="48">
        <v>4280142842</v>
      </c>
      <c r="N18"/>
      <c r="O18" s="48">
        <v>4232703380</v>
      </c>
      <c r="P18"/>
      <c r="Q18" s="286">
        <v>47439462</v>
      </c>
      <c r="R18" s="286"/>
    </row>
    <row r="19" spans="1:18" s="69" customFormat="1" ht="30" customHeight="1">
      <c r="A19" s="5" t="s">
        <v>159</v>
      </c>
      <c r="C19" s="48">
        <v>5000</v>
      </c>
      <c r="D19"/>
      <c r="E19" s="48">
        <v>4742140331</v>
      </c>
      <c r="F19"/>
      <c r="G19" s="48">
        <v>4720855500</v>
      </c>
      <c r="H19"/>
      <c r="I19" s="48">
        <v>21284831</v>
      </c>
      <c r="J19"/>
      <c r="K19" s="48">
        <v>5000</v>
      </c>
      <c r="L19"/>
      <c r="M19" s="48">
        <v>4742140331</v>
      </c>
      <c r="N19"/>
      <c r="O19" s="48">
        <v>4720855500</v>
      </c>
      <c r="P19"/>
      <c r="Q19" s="286">
        <v>21284831</v>
      </c>
      <c r="R19" s="286"/>
    </row>
    <row r="20" spans="1:18" s="69" customFormat="1" ht="30" customHeight="1">
      <c r="A20" s="5" t="s">
        <v>66</v>
      </c>
      <c r="C20" s="48">
        <v>445000</v>
      </c>
      <c r="D20"/>
      <c r="E20" s="48">
        <v>423785674921</v>
      </c>
      <c r="F20"/>
      <c r="G20" s="48">
        <v>423785674921</v>
      </c>
      <c r="H20"/>
      <c r="I20" s="48">
        <v>0</v>
      </c>
      <c r="J20"/>
      <c r="K20" s="48">
        <v>445000</v>
      </c>
      <c r="L20"/>
      <c r="M20" s="48">
        <v>423785674921</v>
      </c>
      <c r="N20"/>
      <c r="O20" s="48">
        <v>407362388951</v>
      </c>
      <c r="P20"/>
      <c r="Q20" s="286">
        <v>16423285970</v>
      </c>
      <c r="R20" s="286"/>
    </row>
    <row r="21" spans="1:18" s="69" customFormat="1" ht="30" customHeight="1">
      <c r="A21" s="5" t="s">
        <v>61</v>
      </c>
      <c r="C21" s="48">
        <v>455000</v>
      </c>
      <c r="D21"/>
      <c r="E21" s="48">
        <v>464015881875</v>
      </c>
      <c r="F21"/>
      <c r="G21" s="48">
        <v>464015881875</v>
      </c>
      <c r="H21"/>
      <c r="I21" s="48">
        <v>0</v>
      </c>
      <c r="J21"/>
      <c r="K21" s="48">
        <v>455000</v>
      </c>
      <c r="L21"/>
      <c r="M21" s="48">
        <v>464015881875</v>
      </c>
      <c r="N21"/>
      <c r="O21" s="48">
        <v>455019361875</v>
      </c>
      <c r="P21"/>
      <c r="Q21" s="286">
        <v>8996520000</v>
      </c>
      <c r="R21" s="286"/>
    </row>
    <row r="22" spans="1:18" s="69" customFormat="1" ht="30" customHeight="1">
      <c r="A22" s="5" t="s">
        <v>69</v>
      </c>
      <c r="C22" s="48">
        <v>95000</v>
      </c>
      <c r="D22"/>
      <c r="E22" s="48">
        <v>87906564046</v>
      </c>
      <c r="F22"/>
      <c r="G22" s="48">
        <v>87906564046</v>
      </c>
      <c r="H22"/>
      <c r="I22" s="48">
        <v>0</v>
      </c>
      <c r="J22"/>
      <c r="K22" s="48">
        <v>95000</v>
      </c>
      <c r="L22"/>
      <c r="M22" s="48">
        <v>87906564046</v>
      </c>
      <c r="N22"/>
      <c r="O22" s="48">
        <v>91563401126</v>
      </c>
      <c r="P22"/>
      <c r="Q22" s="286">
        <v>-3656837079</v>
      </c>
      <c r="R22" s="286"/>
    </row>
    <row r="23" spans="1:18" s="69" customFormat="1" ht="30" customHeight="1">
      <c r="A23" s="5" t="s">
        <v>72</v>
      </c>
      <c r="C23" s="48">
        <v>102957</v>
      </c>
      <c r="D23"/>
      <c r="E23" s="48">
        <v>101908955653</v>
      </c>
      <c r="F23"/>
      <c r="G23" s="48">
        <v>101908955653</v>
      </c>
      <c r="H23"/>
      <c r="I23" s="48">
        <v>0</v>
      </c>
      <c r="J23"/>
      <c r="K23" s="48">
        <v>102957</v>
      </c>
      <c r="L23"/>
      <c r="M23" s="48">
        <v>101908955653</v>
      </c>
      <c r="N23"/>
      <c r="O23" s="48">
        <v>100566639712</v>
      </c>
      <c r="P23"/>
      <c r="Q23" s="286">
        <v>1342315941</v>
      </c>
      <c r="R23" s="286"/>
    </row>
    <row r="24" spans="1:18" s="69" customFormat="1" ht="30" customHeight="1">
      <c r="A24" s="5" t="s">
        <v>75</v>
      </c>
      <c r="C24" s="48">
        <v>106340</v>
      </c>
      <c r="D24"/>
      <c r="E24" s="48">
        <v>101111010307</v>
      </c>
      <c r="F24"/>
      <c r="G24" s="48">
        <v>101111010307</v>
      </c>
      <c r="H24"/>
      <c r="I24" s="48">
        <v>0</v>
      </c>
      <c r="J24"/>
      <c r="K24" s="48">
        <v>106340</v>
      </c>
      <c r="L24"/>
      <c r="M24" s="48">
        <v>101111010307</v>
      </c>
      <c r="N24"/>
      <c r="O24" s="48">
        <v>101323651758</v>
      </c>
      <c r="P24"/>
      <c r="Q24" s="286">
        <v>-212641450</v>
      </c>
      <c r="R24" s="286"/>
    </row>
    <row r="25" spans="1:18" s="69" customFormat="1" ht="30" customHeight="1">
      <c r="A25" s="5" t="s">
        <v>53</v>
      </c>
      <c r="C25" s="48">
        <v>144382</v>
      </c>
      <c r="D25"/>
      <c r="E25" s="48">
        <v>96718406610</v>
      </c>
      <c r="F25"/>
      <c r="G25" s="48">
        <v>95837905797</v>
      </c>
      <c r="H25"/>
      <c r="I25" s="48">
        <v>880500813</v>
      </c>
      <c r="J25"/>
      <c r="K25" s="48">
        <v>144382</v>
      </c>
      <c r="L25"/>
      <c r="M25" s="48">
        <v>96718406610</v>
      </c>
      <c r="N25"/>
      <c r="O25" s="48">
        <v>91337562126</v>
      </c>
      <c r="P25"/>
      <c r="Q25" s="286">
        <v>5380844484</v>
      </c>
      <c r="R25" s="286"/>
    </row>
    <row r="26" spans="1:18" s="69" customFormat="1" ht="30" customHeight="1">
      <c r="A26" s="5" t="s">
        <v>56</v>
      </c>
      <c r="C26" s="48">
        <v>53378</v>
      </c>
      <c r="D26"/>
      <c r="E26" s="48">
        <v>31375238407</v>
      </c>
      <c r="F26"/>
      <c r="G26" s="48">
        <v>31004862229</v>
      </c>
      <c r="H26"/>
      <c r="I26" s="48">
        <v>370376178</v>
      </c>
      <c r="J26"/>
      <c r="K26" s="48">
        <v>53378</v>
      </c>
      <c r="L26"/>
      <c r="M26" s="48">
        <v>31375238407</v>
      </c>
      <c r="N26"/>
      <c r="O26" s="48">
        <v>28950039215</v>
      </c>
      <c r="P26"/>
      <c r="Q26" s="286">
        <v>2425199192</v>
      </c>
      <c r="R26" s="286"/>
    </row>
    <row r="27" spans="1:18" s="69" customFormat="1" ht="30" customHeight="1">
      <c r="A27" s="5" t="s">
        <v>77</v>
      </c>
      <c r="C27" s="48">
        <v>200000</v>
      </c>
      <c r="D27"/>
      <c r="E27" s="48">
        <v>215960850000</v>
      </c>
      <c r="F27"/>
      <c r="G27" s="48">
        <v>215960850000</v>
      </c>
      <c r="H27"/>
      <c r="I27" s="48">
        <v>0</v>
      </c>
      <c r="J27"/>
      <c r="K27" s="48">
        <v>200000</v>
      </c>
      <c r="L27"/>
      <c r="M27" s="48">
        <v>215960850000</v>
      </c>
      <c r="N27"/>
      <c r="O27" s="48">
        <v>200000000000</v>
      </c>
      <c r="P27"/>
      <c r="Q27" s="286">
        <v>15960850000</v>
      </c>
      <c r="R27" s="286"/>
    </row>
    <row r="28" spans="1:18" s="69" customFormat="1" ht="30" customHeight="1">
      <c r="A28" s="5" t="s">
        <v>80</v>
      </c>
      <c r="C28" s="48">
        <v>234715</v>
      </c>
      <c r="D28"/>
      <c r="E28" s="48">
        <v>138219730982</v>
      </c>
      <c r="F28"/>
      <c r="G28" s="48">
        <v>137316528810</v>
      </c>
      <c r="H28"/>
      <c r="I28" s="48">
        <v>903202172</v>
      </c>
      <c r="J28"/>
      <c r="K28" s="48">
        <v>234715</v>
      </c>
      <c r="L28"/>
      <c r="M28" s="48">
        <v>138219730982</v>
      </c>
      <c r="N28"/>
      <c r="O28" s="48">
        <v>130354673461</v>
      </c>
      <c r="P28"/>
      <c r="Q28" s="286">
        <v>7865057521</v>
      </c>
      <c r="R28" s="286"/>
    </row>
    <row r="29" spans="1:18" s="69" customFormat="1" ht="30" customHeight="1">
      <c r="A29" s="5" t="s">
        <v>51</v>
      </c>
      <c r="C29" s="48">
        <v>277309</v>
      </c>
      <c r="D29"/>
      <c r="E29" s="48">
        <v>158977387634</v>
      </c>
      <c r="F29"/>
      <c r="G29" s="48">
        <v>158241291209</v>
      </c>
      <c r="H29"/>
      <c r="I29" s="48">
        <v>736096425</v>
      </c>
      <c r="J29"/>
      <c r="K29" s="48">
        <v>277309</v>
      </c>
      <c r="L29"/>
      <c r="M29" s="48">
        <v>158977387635</v>
      </c>
      <c r="N29"/>
      <c r="O29" s="48">
        <v>147460571050</v>
      </c>
      <c r="P29"/>
      <c r="Q29" s="286">
        <v>11516816584</v>
      </c>
      <c r="R29" s="286"/>
    </row>
    <row r="30" spans="1:18" s="73" customFormat="1" ht="31.5" customHeight="1">
      <c r="A30" s="5" t="s">
        <v>47</v>
      </c>
      <c r="C30" s="48">
        <v>47873</v>
      </c>
      <c r="D30"/>
      <c r="E30" s="48">
        <v>29312111416</v>
      </c>
      <c r="F30"/>
      <c r="G30" s="48">
        <v>29120783882</v>
      </c>
      <c r="H30"/>
      <c r="I30" s="48">
        <v>191327534</v>
      </c>
      <c r="J30"/>
      <c r="K30" s="48">
        <v>47873</v>
      </c>
      <c r="L30"/>
      <c r="M30" s="48">
        <v>29312111417</v>
      </c>
      <c r="N30"/>
      <c r="O30" s="48">
        <v>27144571445</v>
      </c>
      <c r="P30"/>
      <c r="Q30" s="286">
        <v>2167539971</v>
      </c>
      <c r="R30" s="286"/>
    </row>
    <row r="31" spans="1:18" s="73" customFormat="1" ht="31.5" customHeight="1">
      <c r="A31" s="5" t="s">
        <v>260</v>
      </c>
      <c r="C31" s="48">
        <v>75334</v>
      </c>
      <c r="D31"/>
      <c r="E31" s="48">
        <v>54479206053</v>
      </c>
      <c r="F31"/>
      <c r="G31" s="48">
        <v>54029213563</v>
      </c>
      <c r="H31"/>
      <c r="I31" s="48">
        <v>449992490</v>
      </c>
      <c r="J31"/>
      <c r="K31" s="48">
        <v>75334</v>
      </c>
      <c r="L31"/>
      <c r="M31" s="48">
        <v>54479206053</v>
      </c>
      <c r="N31"/>
      <c r="O31" s="48">
        <v>51365233407</v>
      </c>
      <c r="P31"/>
      <c r="Q31" s="286">
        <v>3113972646</v>
      </c>
      <c r="R31" s="286"/>
    </row>
    <row r="32" spans="1:18" s="73" customFormat="1" ht="31.5" customHeight="1">
      <c r="A32" s="5" t="s">
        <v>58</v>
      </c>
      <c r="C32" s="48">
        <v>500000</v>
      </c>
      <c r="D32"/>
      <c r="E32" s="48">
        <v>548900493750</v>
      </c>
      <c r="F32"/>
      <c r="G32" s="48">
        <v>548900493750</v>
      </c>
      <c r="H32"/>
      <c r="I32" s="48">
        <v>0</v>
      </c>
      <c r="J32"/>
      <c r="K32" s="48">
        <v>500000</v>
      </c>
      <c r="L32"/>
      <c r="M32" s="48">
        <v>548900493750</v>
      </c>
      <c r="N32"/>
      <c r="O32" s="48">
        <v>500000000000</v>
      </c>
      <c r="P32"/>
      <c r="Q32" s="286">
        <v>48900493750</v>
      </c>
      <c r="R32" s="286"/>
    </row>
    <row r="33" spans="1:20" s="73" customFormat="1" ht="31.5" customHeight="1">
      <c r="A33" s="5" t="s">
        <v>235</v>
      </c>
      <c r="C33" s="48">
        <v>397163</v>
      </c>
      <c r="D33"/>
      <c r="E33" s="48">
        <v>224082430226</v>
      </c>
      <c r="F33"/>
      <c r="G33" s="48">
        <v>223259136992</v>
      </c>
      <c r="H33"/>
      <c r="I33" s="48">
        <v>823293234</v>
      </c>
      <c r="J33"/>
      <c r="K33" s="48">
        <v>397163</v>
      </c>
      <c r="L33"/>
      <c r="M33" s="48">
        <v>224082430226</v>
      </c>
      <c r="N33"/>
      <c r="O33" s="48">
        <v>212389787982</v>
      </c>
      <c r="P33"/>
      <c r="Q33" s="286">
        <v>11692642244</v>
      </c>
      <c r="R33" s="286"/>
    </row>
    <row r="34" spans="1:20" s="29" customFormat="1" ht="30" customHeight="1">
      <c r="A34" s="219" t="s">
        <v>261</v>
      </c>
      <c r="B34" s="74"/>
      <c r="C34" s="220">
        <v>500000</v>
      </c>
      <c r="D34"/>
      <c r="E34" s="220">
        <v>499909375000</v>
      </c>
      <c r="F34"/>
      <c r="G34" s="220">
        <v>499909375000</v>
      </c>
      <c r="H34"/>
      <c r="I34" s="220">
        <v>0</v>
      </c>
      <c r="J34"/>
      <c r="K34" s="220">
        <v>500000</v>
      </c>
      <c r="L34"/>
      <c r="M34" s="220">
        <v>499909375000</v>
      </c>
      <c r="N34"/>
      <c r="O34" s="220">
        <v>500000000000</v>
      </c>
      <c r="P34"/>
      <c r="Q34" s="302">
        <v>-90625000</v>
      </c>
      <c r="R34" s="302"/>
      <c r="S34" s="74"/>
    </row>
    <row r="35" spans="1:20" ht="30" customHeight="1" thickBot="1">
      <c r="A35" s="4" t="s">
        <v>14</v>
      </c>
      <c r="B35"/>
      <c r="C35" s="222"/>
      <c r="D35"/>
      <c r="E35" s="222">
        <v>3465447774855</v>
      </c>
      <c r="F35"/>
      <c r="G35" s="222">
        <v>3444196258510</v>
      </c>
      <c r="H35"/>
      <c r="I35" s="222">
        <v>21251516346</v>
      </c>
      <c r="J35"/>
      <c r="K35" s="222"/>
      <c r="L35"/>
      <c r="M35" s="222">
        <v>3465447774855</v>
      </c>
      <c r="N35"/>
      <c r="O35" s="222">
        <v>3311330057698</v>
      </c>
      <c r="P35"/>
      <c r="Q35" s="305">
        <v>154117717160</v>
      </c>
      <c r="R35" s="305"/>
      <c r="T35" s="19"/>
    </row>
    <row r="36" spans="1:20" ht="30" customHeight="1" thickTop="1">
      <c r="M36" s="47"/>
      <c r="O36" s="173"/>
      <c r="T36" s="19"/>
    </row>
    <row r="37" spans="1:20" ht="30" customHeight="1">
      <c r="T37" s="19"/>
    </row>
    <row r="38" spans="1:20" ht="30" customHeight="1">
      <c r="T38" s="19"/>
    </row>
    <row r="39" spans="1:20" ht="30" customHeight="1">
      <c r="T39" s="19"/>
    </row>
    <row r="40" spans="1:20" ht="30" customHeight="1">
      <c r="T40" s="19"/>
    </row>
    <row r="41" spans="1:20" ht="30" customHeight="1">
      <c r="T41" s="19"/>
    </row>
    <row r="42" spans="1:20" ht="30" customHeight="1">
      <c r="T42" s="19"/>
    </row>
    <row r="43" spans="1:20" ht="30" customHeight="1">
      <c r="T43" s="19"/>
    </row>
    <row r="44" spans="1:20" ht="30" customHeight="1">
      <c r="T44" s="19"/>
    </row>
    <row r="45" spans="1:20" ht="30" customHeight="1">
      <c r="T45" s="19"/>
    </row>
    <row r="46" spans="1:20" ht="30" customHeight="1">
      <c r="T46" s="19"/>
    </row>
    <row r="47" spans="1:20" ht="30" customHeight="1">
      <c r="T47" s="19"/>
    </row>
    <row r="48" spans="1:20" ht="30" customHeight="1">
      <c r="R48" s="19"/>
      <c r="S48" s="19"/>
      <c r="T48" s="19"/>
    </row>
    <row r="49" spans="18:20" ht="30" customHeight="1">
      <c r="R49" s="19"/>
      <c r="S49" s="19"/>
      <c r="T49" s="19"/>
    </row>
    <row r="50" spans="18:20" ht="30" customHeight="1">
      <c r="R50" s="19"/>
      <c r="S50" s="19"/>
      <c r="T50" s="19"/>
    </row>
    <row r="51" spans="18:20" ht="30" customHeight="1">
      <c r="R51" s="19"/>
      <c r="S51" s="19"/>
      <c r="T51" s="19"/>
    </row>
    <row r="52" spans="18:20" ht="30" customHeight="1">
      <c r="R52" s="19"/>
      <c r="S52" s="19"/>
      <c r="T52" s="19"/>
    </row>
    <row r="53" spans="18:20" ht="30" customHeight="1">
      <c r="R53" s="19"/>
      <c r="S53" s="19"/>
      <c r="T53" s="19"/>
    </row>
    <row r="54" spans="18:20" ht="30" customHeight="1">
      <c r="R54" s="19"/>
      <c r="S54" s="19"/>
      <c r="T54" s="19"/>
    </row>
    <row r="55" spans="18:20" ht="30" customHeight="1">
      <c r="R55" s="19"/>
      <c r="S55" s="19"/>
      <c r="T55" s="19"/>
    </row>
    <row r="56" spans="18:20" ht="30" customHeight="1">
      <c r="R56" s="19"/>
      <c r="S56" s="19"/>
      <c r="T56" s="19"/>
    </row>
    <row r="57" spans="18:20" ht="30" customHeight="1">
      <c r="R57" s="19"/>
      <c r="S57" s="19"/>
      <c r="T57" s="19"/>
    </row>
    <row r="58" spans="18:20" ht="30" customHeight="1">
      <c r="R58" s="19"/>
      <c r="S58" s="19"/>
      <c r="T58" s="19"/>
    </row>
    <row r="59" spans="18:20" ht="30" customHeight="1">
      <c r="R59" s="19"/>
      <c r="S59" s="19"/>
      <c r="T59" s="19"/>
    </row>
  </sheetData>
  <mergeCells count="38">
    <mergeCell ref="Q31:R31"/>
    <mergeCell ref="Q32:R32"/>
    <mergeCell ref="Q33:R33"/>
    <mergeCell ref="A1:Q1"/>
    <mergeCell ref="A2:R2"/>
    <mergeCell ref="A3:R3"/>
    <mergeCell ref="A4:R4"/>
    <mergeCell ref="A5:A6"/>
    <mergeCell ref="C5:I5"/>
    <mergeCell ref="K5:R5"/>
    <mergeCell ref="Q6:R6"/>
    <mergeCell ref="Q25:R25"/>
    <mergeCell ref="Q26:R26"/>
    <mergeCell ref="Q30:R30"/>
    <mergeCell ref="Q27:R27"/>
    <mergeCell ref="Q28:R28"/>
    <mergeCell ref="Q29:R29"/>
    <mergeCell ref="Q17:R17"/>
    <mergeCell ref="Q18:R18"/>
    <mergeCell ref="Q19:R19"/>
    <mergeCell ref="Q20:R20"/>
    <mergeCell ref="Q21:R21"/>
    <mergeCell ref="Q35:R35"/>
    <mergeCell ref="U6:V6"/>
    <mergeCell ref="Q22:R22"/>
    <mergeCell ref="Q23:R23"/>
    <mergeCell ref="Q24:R24"/>
    <mergeCell ref="Q13:R13"/>
    <mergeCell ref="Q14:R14"/>
    <mergeCell ref="Q15:R15"/>
    <mergeCell ref="Q7:R7"/>
    <mergeCell ref="Q8:R8"/>
    <mergeCell ref="Q9:R9"/>
    <mergeCell ref="Q10:R10"/>
    <mergeCell ref="Q11:R11"/>
    <mergeCell ref="Q12:R12"/>
    <mergeCell ref="Q34:R34"/>
    <mergeCell ref="Q16:R1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AA61"/>
  <sheetViews>
    <sheetView rightToLeft="1" topLeftCell="A3" zoomScaleNormal="100" zoomScaleSheetLayoutView="50" workbookViewId="0">
      <selection activeCell="Q49" sqref="Q1:Q1048576"/>
    </sheetView>
  </sheetViews>
  <sheetFormatPr defaultRowHeight="30" customHeight="1"/>
  <cols>
    <col min="1" max="1" width="28.5703125" style="69" bestFit="1" customWidth="1"/>
    <col min="2" max="2" width="1.28515625" style="69" customWidth="1"/>
    <col min="3" max="3" width="11.7109375" style="69" bestFit="1" customWidth="1"/>
    <col min="4" max="4" width="1.28515625" style="69" customWidth="1"/>
    <col min="5" max="5" width="16.85546875" style="69" bestFit="1" customWidth="1"/>
    <col min="6" max="6" width="1.28515625" style="69" customWidth="1"/>
    <col min="7" max="7" width="17" style="69" customWidth="1"/>
    <col min="8" max="8" width="1.28515625" style="69" customWidth="1"/>
    <col min="9" max="9" width="22" style="69" bestFit="1" customWidth="1"/>
    <col min="10" max="10" width="1.28515625" style="69" customWidth="1"/>
    <col min="11" max="11" width="13.7109375" style="69" customWidth="1"/>
    <col min="12" max="12" width="0.7109375" style="69" customWidth="1"/>
    <col min="13" max="13" width="20.5703125" style="69" bestFit="1" customWidth="1"/>
    <col min="14" max="14" width="1.28515625" style="69" customWidth="1"/>
    <col min="15" max="15" width="20.42578125" style="69" bestFit="1" customWidth="1"/>
    <col min="16" max="16" width="0.7109375" style="69" customWidth="1"/>
    <col min="17" max="17" width="20.7109375" style="124" customWidth="1"/>
    <col min="18" max="18" width="1.28515625" style="69" customWidth="1"/>
    <col min="19" max="19" width="0.28515625" style="69" customWidth="1"/>
    <col min="20" max="20" width="9.140625" style="69"/>
    <col min="21" max="21" width="14.7109375" style="69" bestFit="1" customWidth="1"/>
    <col min="22" max="22" width="9.85546875" style="69" bestFit="1" customWidth="1"/>
    <col min="23" max="23" width="15.85546875" style="69" bestFit="1" customWidth="1"/>
    <col min="24" max="24" width="15.85546875" style="69" customWidth="1"/>
    <col min="25" max="25" width="10.85546875" style="69" customWidth="1"/>
    <col min="26" max="26" width="12.28515625" style="69" customWidth="1"/>
    <col min="27" max="27" width="14" style="69" bestFit="1" customWidth="1"/>
    <col min="28" max="16384" width="9.140625" style="69"/>
  </cols>
  <sheetData>
    <row r="1" spans="1:27" ht="30" customHeight="1">
      <c r="A1" s="309" t="s">
        <v>0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</row>
    <row r="2" spans="1:27" ht="30" customHeight="1">
      <c r="A2" s="309" t="s">
        <v>110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</row>
    <row r="3" spans="1:27" ht="30" customHeight="1">
      <c r="A3" s="309" t="s">
        <v>279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</row>
    <row r="4" spans="1:27" s="115" customFormat="1" ht="30" customHeight="1">
      <c r="A4" s="310" t="s">
        <v>222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</row>
    <row r="5" spans="1:27" ht="25.5" customHeight="1">
      <c r="A5" s="272" t="s">
        <v>111</v>
      </c>
      <c r="C5" s="272" t="s">
        <v>121</v>
      </c>
      <c r="D5" s="272"/>
      <c r="E5" s="272"/>
      <c r="F5" s="272"/>
      <c r="G5" s="272"/>
      <c r="H5" s="272"/>
      <c r="I5" s="272"/>
      <c r="K5" s="272" t="str">
        <f>'درآمد سرمایه گذاری در سهام'!$N$5</f>
        <v>از ابتدای سال مالی تا پایان ماه</v>
      </c>
      <c r="L5" s="272"/>
      <c r="M5" s="272"/>
      <c r="N5" s="272"/>
      <c r="O5" s="272"/>
      <c r="P5" s="272"/>
      <c r="Q5" s="272"/>
      <c r="R5" s="272"/>
    </row>
    <row r="6" spans="1:27" ht="27.75" customHeight="1">
      <c r="A6" s="272"/>
      <c r="C6" s="77" t="s">
        <v>6</v>
      </c>
      <c r="D6" s="103"/>
      <c r="E6" s="77" t="s">
        <v>223</v>
      </c>
      <c r="F6" s="103"/>
      <c r="G6" s="77" t="s">
        <v>224</v>
      </c>
      <c r="H6" s="103"/>
      <c r="I6" s="77" t="s">
        <v>225</v>
      </c>
      <c r="K6" s="77" t="s">
        <v>6</v>
      </c>
      <c r="L6" s="103"/>
      <c r="M6" s="77" t="s">
        <v>223</v>
      </c>
      <c r="N6" s="103"/>
      <c r="O6" s="77" t="s">
        <v>224</v>
      </c>
      <c r="P6" s="103"/>
      <c r="Q6" s="306" t="s">
        <v>225</v>
      </c>
      <c r="R6" s="306"/>
      <c r="T6" s="307"/>
      <c r="U6" s="307"/>
      <c r="V6" s="307"/>
      <c r="W6" s="178"/>
      <c r="X6" s="178"/>
      <c r="Y6" s="178"/>
      <c r="Z6" s="178"/>
      <c r="AA6" s="178"/>
    </row>
    <row r="7" spans="1:27" ht="30" customHeight="1">
      <c r="A7" s="3" t="s">
        <v>37</v>
      </c>
      <c r="B7"/>
      <c r="C7" s="87">
        <v>2000</v>
      </c>
      <c r="D7"/>
      <c r="E7" s="87">
        <v>25190058</v>
      </c>
      <c r="F7"/>
      <c r="G7" s="87">
        <v>20023200</v>
      </c>
      <c r="H7"/>
      <c r="I7" s="87">
        <v>5166858</v>
      </c>
      <c r="J7"/>
      <c r="K7" s="87">
        <v>122132</v>
      </c>
      <c r="L7"/>
      <c r="M7" s="87">
        <v>1291082630</v>
      </c>
      <c r="N7"/>
      <c r="O7" s="87">
        <v>1222736731</v>
      </c>
      <c r="P7"/>
      <c r="Q7" s="303">
        <v>68345899</v>
      </c>
      <c r="R7" s="303"/>
      <c r="T7" s="179"/>
      <c r="U7" s="179"/>
      <c r="V7" s="179"/>
      <c r="W7" s="179"/>
      <c r="X7" s="179"/>
      <c r="Y7" s="179"/>
      <c r="Z7" s="179"/>
      <c r="AA7" s="179"/>
    </row>
    <row r="8" spans="1:27" ht="29.25" customHeight="1">
      <c r="A8" s="5" t="s">
        <v>38</v>
      </c>
      <c r="B8"/>
      <c r="C8" s="48">
        <v>4800000</v>
      </c>
      <c r="D8"/>
      <c r="E8" s="48">
        <v>98772576000</v>
      </c>
      <c r="F8"/>
      <c r="G8" s="48">
        <v>95605536000</v>
      </c>
      <c r="H8"/>
      <c r="I8" s="48">
        <v>3167040000</v>
      </c>
      <c r="J8"/>
      <c r="K8" s="48">
        <v>34910937</v>
      </c>
      <c r="L8"/>
      <c r="M8" s="48">
        <v>604044094735</v>
      </c>
      <c r="N8"/>
      <c r="O8" s="48">
        <v>587344962469</v>
      </c>
      <c r="P8"/>
      <c r="Q8" s="286">
        <v>16699132266</v>
      </c>
      <c r="R8" s="286"/>
      <c r="T8" s="180"/>
      <c r="U8" s="181"/>
      <c r="V8" s="182"/>
      <c r="W8" s="182"/>
      <c r="X8" s="182"/>
      <c r="Y8" s="180"/>
      <c r="Z8" s="180"/>
      <c r="AA8" s="182"/>
    </row>
    <row r="9" spans="1:27" ht="30" customHeight="1">
      <c r="A9" s="5" t="s">
        <v>258</v>
      </c>
      <c r="B9"/>
      <c r="C9" s="48">
        <v>172723</v>
      </c>
      <c r="D9"/>
      <c r="E9" s="48">
        <v>38056057851</v>
      </c>
      <c r="F9"/>
      <c r="G9" s="48">
        <v>30549766851</v>
      </c>
      <c r="H9"/>
      <c r="I9" s="48">
        <v>7506291000</v>
      </c>
      <c r="J9"/>
      <c r="K9" s="48">
        <v>172723</v>
      </c>
      <c r="L9"/>
      <c r="M9" s="48">
        <v>38056057851</v>
      </c>
      <c r="N9"/>
      <c r="O9" s="48">
        <v>30549766851</v>
      </c>
      <c r="P9"/>
      <c r="Q9" s="286">
        <v>7506291000</v>
      </c>
      <c r="R9" s="286"/>
      <c r="T9" s="180"/>
      <c r="U9" s="181"/>
      <c r="V9" s="182"/>
      <c r="W9" s="182"/>
      <c r="X9" s="182"/>
      <c r="Y9" s="182"/>
      <c r="Z9" s="180"/>
      <c r="AA9" s="182"/>
    </row>
    <row r="10" spans="1:27" ht="30" customHeight="1">
      <c r="A10" s="5" t="s">
        <v>259</v>
      </c>
      <c r="B10"/>
      <c r="C10" s="48">
        <v>35121</v>
      </c>
      <c r="D10"/>
      <c r="E10" s="48">
        <v>5124734058</v>
      </c>
      <c r="F10"/>
      <c r="G10" s="48">
        <v>4540277251</v>
      </c>
      <c r="H10"/>
      <c r="I10" s="48">
        <v>584456807</v>
      </c>
      <c r="J10"/>
      <c r="K10" s="48">
        <v>35121</v>
      </c>
      <c r="L10"/>
      <c r="M10" s="48">
        <v>5124734058</v>
      </c>
      <c r="N10"/>
      <c r="O10" s="48">
        <v>4540277251</v>
      </c>
      <c r="P10"/>
      <c r="Q10" s="286">
        <v>584456807</v>
      </c>
      <c r="R10" s="286"/>
      <c r="T10" s="180"/>
      <c r="U10" s="181"/>
      <c r="V10" s="180"/>
      <c r="W10" s="182"/>
      <c r="X10" s="182"/>
      <c r="Y10" s="182"/>
      <c r="Z10" s="182"/>
      <c r="AA10" s="182"/>
    </row>
    <row r="11" spans="1:27" ht="30" customHeight="1">
      <c r="A11" s="5" t="s">
        <v>36</v>
      </c>
      <c r="B11"/>
      <c r="C11" s="48">
        <v>0</v>
      </c>
      <c r="D11"/>
      <c r="E11" s="48">
        <v>0</v>
      </c>
      <c r="F11"/>
      <c r="G11" s="48">
        <v>0</v>
      </c>
      <c r="H11"/>
      <c r="I11" s="48">
        <v>0</v>
      </c>
      <c r="J11"/>
      <c r="K11" s="48">
        <v>30611719</v>
      </c>
      <c r="L11"/>
      <c r="M11" s="48">
        <v>372077390821</v>
      </c>
      <c r="N11"/>
      <c r="O11" s="48">
        <v>361086195147</v>
      </c>
      <c r="P11"/>
      <c r="Q11" s="286">
        <v>10991195674</v>
      </c>
      <c r="R11" s="286"/>
      <c r="T11" s="180"/>
      <c r="U11" s="181"/>
      <c r="V11" s="180"/>
      <c r="W11" s="182"/>
      <c r="X11" s="182"/>
      <c r="Y11" s="180"/>
      <c r="Z11" s="182"/>
      <c r="AA11" s="182"/>
    </row>
    <row r="12" spans="1:27" ht="30" customHeight="1">
      <c r="A12" s="5" t="s">
        <v>139</v>
      </c>
      <c r="B12"/>
      <c r="C12" s="48">
        <v>0</v>
      </c>
      <c r="D12"/>
      <c r="E12" s="48">
        <v>0</v>
      </c>
      <c r="F12"/>
      <c r="G12" s="48">
        <v>0</v>
      </c>
      <c r="H12"/>
      <c r="I12" s="48">
        <v>0</v>
      </c>
      <c r="J12"/>
      <c r="K12" s="48">
        <v>2000000</v>
      </c>
      <c r="L12"/>
      <c r="M12" s="48">
        <v>20956809051</v>
      </c>
      <c r="N12"/>
      <c r="O12" s="48">
        <v>20023200000</v>
      </c>
      <c r="P12"/>
      <c r="Q12" s="286">
        <v>933609051</v>
      </c>
      <c r="R12" s="286"/>
      <c r="T12" s="180"/>
      <c r="U12" s="181"/>
      <c r="V12" s="182"/>
      <c r="W12" s="182"/>
      <c r="X12" s="182"/>
      <c r="Y12" s="182"/>
      <c r="Z12" s="182"/>
      <c r="AA12" s="182"/>
    </row>
    <row r="13" spans="1:27" ht="30" customHeight="1">
      <c r="A13" s="5" t="s">
        <v>126</v>
      </c>
      <c r="B13"/>
      <c r="C13" s="48">
        <v>0</v>
      </c>
      <c r="D13"/>
      <c r="E13" s="48">
        <v>0</v>
      </c>
      <c r="F13"/>
      <c r="G13" s="48">
        <v>0</v>
      </c>
      <c r="H13"/>
      <c r="I13" s="48">
        <v>0</v>
      </c>
      <c r="J13"/>
      <c r="K13" s="48">
        <v>59</v>
      </c>
      <c r="L13"/>
      <c r="M13" s="48">
        <v>1765336</v>
      </c>
      <c r="N13"/>
      <c r="O13" s="48">
        <v>1214080</v>
      </c>
      <c r="P13"/>
      <c r="Q13" s="286">
        <v>551256</v>
      </c>
      <c r="R13" s="286"/>
      <c r="T13" s="180"/>
      <c r="U13" s="181"/>
      <c r="V13" s="182"/>
      <c r="W13" s="182"/>
      <c r="X13" s="182"/>
      <c r="Y13" s="182"/>
      <c r="Z13" s="182"/>
      <c r="AA13" s="182"/>
    </row>
    <row r="14" spans="1:27" ht="30" customHeight="1">
      <c r="A14" s="5" t="s">
        <v>127</v>
      </c>
      <c r="B14"/>
      <c r="C14" s="48">
        <v>0</v>
      </c>
      <c r="D14"/>
      <c r="E14" s="48">
        <v>0</v>
      </c>
      <c r="F14"/>
      <c r="G14" s="48">
        <v>0</v>
      </c>
      <c r="H14"/>
      <c r="I14" s="48">
        <v>0</v>
      </c>
      <c r="J14"/>
      <c r="K14" s="48">
        <v>140</v>
      </c>
      <c r="L14"/>
      <c r="M14" s="48">
        <v>900413</v>
      </c>
      <c r="N14"/>
      <c r="O14" s="48">
        <v>1189257</v>
      </c>
      <c r="P14"/>
      <c r="Q14" s="286">
        <v>-288844</v>
      </c>
      <c r="R14" s="286"/>
      <c r="T14" s="180"/>
      <c r="U14" s="181"/>
      <c r="V14" s="180"/>
      <c r="W14" s="182"/>
      <c r="X14" s="182"/>
      <c r="Y14" s="182"/>
      <c r="Z14" s="182"/>
      <c r="AA14" s="182"/>
    </row>
    <row r="15" spans="1:27" ht="30" customHeight="1">
      <c r="A15" s="5" t="s">
        <v>128</v>
      </c>
      <c r="B15"/>
      <c r="C15" s="48">
        <v>0</v>
      </c>
      <c r="D15"/>
      <c r="E15" s="48">
        <v>0</v>
      </c>
      <c r="F15"/>
      <c r="G15" s="48">
        <v>0</v>
      </c>
      <c r="H15"/>
      <c r="I15" s="48">
        <v>0</v>
      </c>
      <c r="J15"/>
      <c r="K15" s="48">
        <v>1368920</v>
      </c>
      <c r="L15"/>
      <c r="M15" s="48">
        <v>3405278961</v>
      </c>
      <c r="N15"/>
      <c r="O15" s="48">
        <v>2978736313</v>
      </c>
      <c r="P15"/>
      <c r="Q15" s="286">
        <v>426542648</v>
      </c>
      <c r="R15" s="286"/>
      <c r="T15" s="180"/>
      <c r="U15" s="181"/>
      <c r="V15" s="182"/>
      <c r="W15" s="182"/>
      <c r="X15" s="182"/>
      <c r="Y15" s="180"/>
      <c r="Z15" s="180"/>
      <c r="AA15" s="182"/>
    </row>
    <row r="16" spans="1:27" ht="30" customHeight="1">
      <c r="A16" s="5" t="s">
        <v>129</v>
      </c>
      <c r="B16"/>
      <c r="C16" s="48">
        <v>0</v>
      </c>
      <c r="D16"/>
      <c r="E16" s="48">
        <v>0</v>
      </c>
      <c r="F16"/>
      <c r="G16" s="48">
        <v>0</v>
      </c>
      <c r="H16"/>
      <c r="I16" s="48">
        <v>0</v>
      </c>
      <c r="J16"/>
      <c r="K16" s="48">
        <v>19612335</v>
      </c>
      <c r="L16"/>
      <c r="M16" s="48">
        <v>120967529464</v>
      </c>
      <c r="N16"/>
      <c r="O16" s="48">
        <v>114717346200</v>
      </c>
      <c r="P16"/>
      <c r="Q16" s="286">
        <v>6250183264</v>
      </c>
      <c r="R16" s="286"/>
      <c r="T16" s="180"/>
      <c r="U16" s="181"/>
      <c r="V16" s="182"/>
      <c r="W16" s="182"/>
      <c r="X16" s="182"/>
      <c r="Y16" s="182"/>
      <c r="Z16" s="182"/>
      <c r="AA16" s="182"/>
    </row>
    <row r="17" spans="1:27" ht="30" customHeight="1">
      <c r="A17" s="5" t="s">
        <v>130</v>
      </c>
      <c r="B17"/>
      <c r="C17" s="48">
        <v>0</v>
      </c>
      <c r="D17"/>
      <c r="E17" s="48">
        <v>0</v>
      </c>
      <c r="F17"/>
      <c r="G17" s="48">
        <v>0</v>
      </c>
      <c r="H17"/>
      <c r="I17" s="48">
        <v>0</v>
      </c>
      <c r="J17"/>
      <c r="K17" s="48">
        <v>704</v>
      </c>
      <c r="L17"/>
      <c r="M17" s="48">
        <v>2279288</v>
      </c>
      <c r="N17"/>
      <c r="O17" s="48">
        <v>1738342</v>
      </c>
      <c r="P17"/>
      <c r="Q17" s="286">
        <v>540946</v>
      </c>
      <c r="R17" s="286"/>
      <c r="T17" s="180"/>
      <c r="U17" s="181"/>
      <c r="V17" s="180"/>
      <c r="W17" s="182"/>
      <c r="X17" s="182"/>
      <c r="Y17" s="180"/>
      <c r="Z17" s="182"/>
      <c r="AA17" s="182"/>
    </row>
    <row r="18" spans="1:27" ht="30" customHeight="1">
      <c r="A18" s="5" t="s">
        <v>12</v>
      </c>
      <c r="B18"/>
      <c r="C18" s="48">
        <v>0</v>
      </c>
      <c r="D18"/>
      <c r="E18" s="48">
        <v>0</v>
      </c>
      <c r="F18"/>
      <c r="G18" s="48">
        <v>0</v>
      </c>
      <c r="H18"/>
      <c r="I18" s="48">
        <v>0</v>
      </c>
      <c r="J18"/>
      <c r="K18" s="48">
        <v>4894670</v>
      </c>
      <c r="L18"/>
      <c r="M18" s="48">
        <v>9124213294</v>
      </c>
      <c r="N18"/>
      <c r="O18" s="48">
        <v>13868873312</v>
      </c>
      <c r="P18"/>
      <c r="Q18" s="245">
        <v>-4744660018</v>
      </c>
      <c r="R18" s="101"/>
      <c r="T18" s="180"/>
      <c r="U18" s="181"/>
      <c r="V18" s="182"/>
      <c r="W18" s="182"/>
      <c r="X18" s="182"/>
      <c r="Y18" s="180"/>
      <c r="Z18" s="180"/>
      <c r="AA18" s="182"/>
    </row>
    <row r="19" spans="1:27" ht="30" customHeight="1">
      <c r="A19" s="5" t="s">
        <v>256</v>
      </c>
      <c r="B19"/>
      <c r="C19" s="48">
        <v>0</v>
      </c>
      <c r="D19"/>
      <c r="E19" s="48">
        <v>0</v>
      </c>
      <c r="F19"/>
      <c r="G19" s="48">
        <v>0</v>
      </c>
      <c r="H19"/>
      <c r="I19" s="48">
        <v>0</v>
      </c>
      <c r="J19"/>
      <c r="K19" s="48">
        <v>98893</v>
      </c>
      <c r="L19"/>
      <c r="M19" s="48">
        <v>1075665901</v>
      </c>
      <c r="N19"/>
      <c r="O19" s="48">
        <v>1062352767</v>
      </c>
      <c r="P19"/>
      <c r="Q19" s="286">
        <v>13313134</v>
      </c>
      <c r="R19" s="286"/>
      <c r="T19" s="180"/>
      <c r="U19" s="181"/>
      <c r="V19" s="182"/>
      <c r="W19" s="182"/>
      <c r="X19" s="182"/>
      <c r="Y19" s="180"/>
      <c r="Z19" s="180"/>
      <c r="AA19" s="182"/>
    </row>
    <row r="20" spans="1:27" ht="30" customHeight="1">
      <c r="A20" s="5" t="s">
        <v>131</v>
      </c>
      <c r="B20"/>
      <c r="C20" s="48">
        <v>0</v>
      </c>
      <c r="D20"/>
      <c r="E20" s="48">
        <v>0</v>
      </c>
      <c r="F20"/>
      <c r="G20" s="48">
        <v>0</v>
      </c>
      <c r="H20"/>
      <c r="I20" s="48">
        <v>0</v>
      </c>
      <c r="J20"/>
      <c r="K20" s="48">
        <v>39</v>
      </c>
      <c r="L20"/>
      <c r="M20" s="48">
        <v>986647</v>
      </c>
      <c r="N20"/>
      <c r="O20" s="48">
        <v>745534</v>
      </c>
      <c r="P20"/>
      <c r="Q20" s="286">
        <v>241113</v>
      </c>
      <c r="R20" s="286"/>
      <c r="T20" s="180"/>
      <c r="U20" s="181"/>
      <c r="V20" s="180"/>
      <c r="W20" s="182"/>
      <c r="X20" s="182"/>
      <c r="Y20" s="182"/>
      <c r="Z20" s="182"/>
      <c r="AA20" s="182"/>
    </row>
    <row r="21" spans="1:27" ht="30" customHeight="1">
      <c r="A21" s="5" t="s">
        <v>140</v>
      </c>
      <c r="B21"/>
      <c r="C21" s="48">
        <v>0</v>
      </c>
      <c r="D21"/>
      <c r="E21" s="48">
        <v>0</v>
      </c>
      <c r="F21"/>
      <c r="G21" s="48">
        <v>0</v>
      </c>
      <c r="H21"/>
      <c r="I21" s="48">
        <v>0</v>
      </c>
      <c r="J21"/>
      <c r="K21" s="48">
        <v>4937294</v>
      </c>
      <c r="L21"/>
      <c r="M21" s="48">
        <v>52754986390</v>
      </c>
      <c r="N21"/>
      <c r="O21" s="48">
        <v>51639137946</v>
      </c>
      <c r="P21"/>
      <c r="Q21" s="286">
        <v>1115848444</v>
      </c>
      <c r="R21" s="286"/>
      <c r="T21" s="180"/>
      <c r="U21" s="181"/>
      <c r="V21" s="182"/>
      <c r="W21" s="182"/>
      <c r="X21" s="182"/>
      <c r="Y21" s="182"/>
      <c r="Z21" s="182"/>
      <c r="AA21" s="182"/>
    </row>
    <row r="22" spans="1:27" ht="30" customHeight="1">
      <c r="A22" s="5" t="s">
        <v>35</v>
      </c>
      <c r="B22"/>
      <c r="C22" s="48">
        <v>0</v>
      </c>
      <c r="D22"/>
      <c r="E22" s="48">
        <v>0</v>
      </c>
      <c r="F22"/>
      <c r="G22" s="48">
        <v>0</v>
      </c>
      <c r="H22"/>
      <c r="I22" s="48">
        <v>0</v>
      </c>
      <c r="J22"/>
      <c r="K22" s="48">
        <v>2978554</v>
      </c>
      <c r="L22"/>
      <c r="M22" s="48">
        <v>30863776548</v>
      </c>
      <c r="N22"/>
      <c r="O22" s="48">
        <v>29999995888</v>
      </c>
      <c r="P22"/>
      <c r="Q22" s="286">
        <v>863780660</v>
      </c>
      <c r="R22" s="286"/>
      <c r="T22" s="180"/>
      <c r="U22" s="181"/>
      <c r="V22" s="182"/>
      <c r="W22" s="182"/>
      <c r="X22" s="182"/>
      <c r="Y22" s="182"/>
      <c r="Z22" s="180"/>
      <c r="AA22" s="182"/>
    </row>
    <row r="23" spans="1:27" ht="30" customHeight="1">
      <c r="A23" s="5" t="s">
        <v>132</v>
      </c>
      <c r="B23"/>
      <c r="C23" s="48">
        <v>0</v>
      </c>
      <c r="D23"/>
      <c r="E23" s="48">
        <v>0</v>
      </c>
      <c r="F23"/>
      <c r="G23" s="48">
        <v>0</v>
      </c>
      <c r="H23"/>
      <c r="I23" s="48">
        <v>0</v>
      </c>
      <c r="J23"/>
      <c r="K23" s="48">
        <v>197</v>
      </c>
      <c r="L23"/>
      <c r="M23" s="48">
        <v>2326437</v>
      </c>
      <c r="N23"/>
      <c r="O23" s="48">
        <v>1697707</v>
      </c>
      <c r="P23"/>
      <c r="Q23" s="286">
        <v>628730</v>
      </c>
      <c r="R23" s="286"/>
      <c r="T23" s="180"/>
      <c r="U23" s="181"/>
      <c r="V23" s="182"/>
      <c r="W23" s="182"/>
      <c r="X23" s="182"/>
      <c r="Y23" s="182"/>
      <c r="Z23" s="182"/>
      <c r="AA23" s="182"/>
    </row>
    <row r="24" spans="1:27" ht="30" customHeight="1">
      <c r="A24" s="5" t="s">
        <v>133</v>
      </c>
      <c r="B24"/>
      <c r="C24" s="48">
        <v>0</v>
      </c>
      <c r="D24"/>
      <c r="E24" s="48">
        <v>0</v>
      </c>
      <c r="F24"/>
      <c r="G24" s="48">
        <v>0</v>
      </c>
      <c r="H24"/>
      <c r="I24" s="48">
        <v>0</v>
      </c>
      <c r="J24"/>
      <c r="K24" s="48">
        <v>602307</v>
      </c>
      <c r="L24"/>
      <c r="M24" s="48">
        <v>1733141822</v>
      </c>
      <c r="N24"/>
      <c r="O24" s="48">
        <v>1849456191</v>
      </c>
      <c r="P24"/>
      <c r="Q24" s="245">
        <v>-116314369</v>
      </c>
      <c r="R24" s="101"/>
      <c r="T24" s="180"/>
      <c r="U24" s="181"/>
      <c r="V24" s="182"/>
      <c r="W24" s="182"/>
      <c r="X24" s="182"/>
      <c r="Y24" s="182"/>
      <c r="Z24" s="182"/>
      <c r="AA24" s="182"/>
    </row>
    <row r="25" spans="1:27" ht="30" customHeight="1">
      <c r="A25" s="5" t="s">
        <v>141</v>
      </c>
      <c r="B25"/>
      <c r="C25" s="48">
        <v>0</v>
      </c>
      <c r="D25"/>
      <c r="E25" s="48">
        <v>0</v>
      </c>
      <c r="F25"/>
      <c r="G25" s="48">
        <v>0</v>
      </c>
      <c r="H25"/>
      <c r="I25" s="48">
        <v>0</v>
      </c>
      <c r="J25"/>
      <c r="K25" s="48">
        <v>6000</v>
      </c>
      <c r="L25"/>
      <c r="M25" s="48">
        <v>60853838</v>
      </c>
      <c r="N25"/>
      <c r="O25" s="48">
        <v>60682307</v>
      </c>
      <c r="P25"/>
      <c r="Q25" s="286">
        <v>171531</v>
      </c>
      <c r="R25" s="286"/>
      <c r="T25" s="180"/>
      <c r="U25" s="181"/>
      <c r="V25" s="180"/>
      <c r="W25" s="182"/>
      <c r="X25" s="182"/>
      <c r="Y25" s="182"/>
      <c r="Z25" s="182"/>
      <c r="AA25" s="182"/>
    </row>
    <row r="26" spans="1:27" ht="30" customHeight="1">
      <c r="A26" s="5" t="s">
        <v>134</v>
      </c>
      <c r="B26"/>
      <c r="C26" s="48">
        <v>0</v>
      </c>
      <c r="D26"/>
      <c r="E26" s="48">
        <v>0</v>
      </c>
      <c r="F26"/>
      <c r="G26" s="48">
        <v>0</v>
      </c>
      <c r="H26"/>
      <c r="I26" s="48">
        <v>0</v>
      </c>
      <c r="J26"/>
      <c r="K26" s="48">
        <v>10528294</v>
      </c>
      <c r="L26"/>
      <c r="M26" s="48">
        <v>98921533654</v>
      </c>
      <c r="N26"/>
      <c r="O26" s="48">
        <v>128021698673</v>
      </c>
      <c r="P26"/>
      <c r="Q26" s="245">
        <v>-29100165019</v>
      </c>
      <c r="R26" s="101"/>
      <c r="T26" s="180"/>
      <c r="U26" s="181"/>
      <c r="V26" s="182"/>
      <c r="W26" s="182"/>
      <c r="X26" s="182"/>
      <c r="Y26" s="182"/>
      <c r="Z26" s="182"/>
      <c r="AA26" s="182"/>
    </row>
    <row r="27" spans="1:27" ht="30" customHeight="1">
      <c r="A27" s="5" t="s">
        <v>135</v>
      </c>
      <c r="B27"/>
      <c r="C27" s="48">
        <v>0</v>
      </c>
      <c r="D27"/>
      <c r="E27" s="48">
        <v>0</v>
      </c>
      <c r="F27"/>
      <c r="G27" s="48">
        <v>0</v>
      </c>
      <c r="H27"/>
      <c r="I27" s="48">
        <v>0</v>
      </c>
      <c r="J27"/>
      <c r="K27" s="48">
        <v>1362822</v>
      </c>
      <c r="L27"/>
      <c r="M27" s="48">
        <v>5612183317</v>
      </c>
      <c r="N27"/>
      <c r="O27" s="48">
        <v>6990320158</v>
      </c>
      <c r="P27"/>
      <c r="Q27" s="286">
        <v>-1378136841</v>
      </c>
      <c r="R27" s="286"/>
      <c r="T27" s="180"/>
      <c r="U27" s="181"/>
      <c r="V27" s="182"/>
      <c r="W27" s="182"/>
      <c r="X27" s="182"/>
      <c r="Y27" s="182"/>
      <c r="Z27" s="182"/>
      <c r="AA27" s="182"/>
    </row>
    <row r="28" spans="1:27" ht="30" customHeight="1">
      <c r="A28" s="5" t="s">
        <v>136</v>
      </c>
      <c r="B28"/>
      <c r="C28" s="48">
        <v>0</v>
      </c>
      <c r="D28"/>
      <c r="E28" s="48">
        <v>0</v>
      </c>
      <c r="F28"/>
      <c r="G28" s="48">
        <v>0</v>
      </c>
      <c r="H28"/>
      <c r="I28" s="48">
        <v>0</v>
      </c>
      <c r="J28"/>
      <c r="K28" s="48">
        <v>29</v>
      </c>
      <c r="L28"/>
      <c r="M28" s="48">
        <v>2531053</v>
      </c>
      <c r="N28"/>
      <c r="O28" s="48">
        <v>1906244</v>
      </c>
      <c r="P28"/>
      <c r="Q28" s="286">
        <v>624809</v>
      </c>
      <c r="R28" s="286"/>
      <c r="T28" s="308"/>
      <c r="U28" s="308"/>
      <c r="V28" s="177"/>
      <c r="W28" s="182"/>
      <c r="X28" s="182"/>
      <c r="Y28" s="182"/>
      <c r="Z28" s="182"/>
      <c r="AA28" s="182"/>
    </row>
    <row r="29" spans="1:27" ht="30" customHeight="1">
      <c r="A29" s="5" t="s">
        <v>137</v>
      </c>
      <c r="B29"/>
      <c r="C29" s="48">
        <v>0</v>
      </c>
      <c r="D29"/>
      <c r="E29" s="48">
        <v>0</v>
      </c>
      <c r="F29"/>
      <c r="G29" s="48">
        <v>0</v>
      </c>
      <c r="H29"/>
      <c r="I29" s="48">
        <v>0</v>
      </c>
      <c r="J29"/>
      <c r="K29" s="48">
        <v>401642</v>
      </c>
      <c r="L29"/>
      <c r="M29" s="48">
        <v>2571544617</v>
      </c>
      <c r="N29"/>
      <c r="O29" s="48">
        <v>2758832909</v>
      </c>
      <c r="P29"/>
      <c r="Q29" s="245">
        <v>-187288292</v>
      </c>
      <c r="R29" s="101"/>
    </row>
    <row r="30" spans="1:27" ht="30" customHeight="1">
      <c r="A30" s="5" t="s">
        <v>138</v>
      </c>
      <c r="B30"/>
      <c r="C30" s="48">
        <v>0</v>
      </c>
      <c r="D30"/>
      <c r="E30" s="48">
        <v>0</v>
      </c>
      <c r="F30"/>
      <c r="G30" s="48">
        <v>0</v>
      </c>
      <c r="H30"/>
      <c r="I30" s="48">
        <v>0</v>
      </c>
      <c r="J30"/>
      <c r="K30" s="48">
        <v>639706</v>
      </c>
      <c r="L30"/>
      <c r="M30" s="48">
        <v>7002293157</v>
      </c>
      <c r="N30"/>
      <c r="O30" s="48">
        <v>8819929522</v>
      </c>
      <c r="P30"/>
      <c r="Q30" s="245">
        <v>-1817636365</v>
      </c>
      <c r="R30" s="101"/>
    </row>
    <row r="31" spans="1:27" ht="30" customHeight="1">
      <c r="A31" s="5" t="s">
        <v>260</v>
      </c>
      <c r="B31"/>
      <c r="C31" s="48">
        <v>700</v>
      </c>
      <c r="D31"/>
      <c r="E31" s="48">
        <v>505868296</v>
      </c>
      <c r="F31"/>
      <c r="G31" s="48">
        <v>477283343</v>
      </c>
      <c r="H31"/>
      <c r="I31" s="48">
        <v>28584953</v>
      </c>
      <c r="J31"/>
      <c r="K31" s="48">
        <v>700</v>
      </c>
      <c r="L31"/>
      <c r="M31" s="48">
        <v>505868296</v>
      </c>
      <c r="N31"/>
      <c r="O31" s="48">
        <v>477283343</v>
      </c>
      <c r="P31"/>
      <c r="Q31" s="286">
        <v>28584953</v>
      </c>
      <c r="R31" s="286"/>
    </row>
    <row r="32" spans="1:27" ht="30" customHeight="1">
      <c r="A32" s="5" t="s">
        <v>144</v>
      </c>
      <c r="B32"/>
      <c r="C32" s="48">
        <v>0</v>
      </c>
      <c r="D32"/>
      <c r="E32" s="48">
        <v>0</v>
      </c>
      <c r="F32"/>
      <c r="G32" s="48">
        <v>0</v>
      </c>
      <c r="H32"/>
      <c r="I32" s="48">
        <v>0</v>
      </c>
      <c r="J32"/>
      <c r="K32" s="48">
        <v>279800</v>
      </c>
      <c r="L32"/>
      <c r="M32" s="48">
        <v>279779911250</v>
      </c>
      <c r="N32"/>
      <c r="O32" s="48">
        <v>279749286250</v>
      </c>
      <c r="P32"/>
      <c r="Q32" s="286">
        <v>30625000</v>
      </c>
      <c r="R32" s="286"/>
    </row>
    <row r="33" spans="1:18" ht="30" customHeight="1">
      <c r="A33" s="5" t="s">
        <v>145</v>
      </c>
      <c r="B33"/>
      <c r="C33" s="48">
        <v>0</v>
      </c>
      <c r="D33"/>
      <c r="E33" s="48">
        <v>0</v>
      </c>
      <c r="F33"/>
      <c r="G33" s="48">
        <v>0</v>
      </c>
      <c r="H33"/>
      <c r="I33" s="48">
        <v>0</v>
      </c>
      <c r="J33"/>
      <c r="K33" s="48">
        <v>100000</v>
      </c>
      <c r="L33"/>
      <c r="M33" s="48">
        <v>99984375000</v>
      </c>
      <c r="N33"/>
      <c r="O33" s="48">
        <v>99981875000</v>
      </c>
      <c r="P33"/>
      <c r="Q33" s="286">
        <v>2500000</v>
      </c>
      <c r="R33" s="286"/>
    </row>
    <row r="34" spans="1:18" ht="30" customHeight="1">
      <c r="A34" s="5" t="s">
        <v>146</v>
      </c>
      <c r="B34"/>
      <c r="C34" s="48">
        <v>0</v>
      </c>
      <c r="D34"/>
      <c r="E34" s="48">
        <v>0</v>
      </c>
      <c r="F34"/>
      <c r="G34" s="48">
        <v>0</v>
      </c>
      <c r="H34"/>
      <c r="I34" s="48">
        <v>0</v>
      </c>
      <c r="J34"/>
      <c r="K34" s="48">
        <v>335000</v>
      </c>
      <c r="L34"/>
      <c r="M34" s="48">
        <v>334645408345</v>
      </c>
      <c r="N34"/>
      <c r="O34" s="48">
        <v>329689777894</v>
      </c>
      <c r="P34"/>
      <c r="Q34" s="286">
        <v>4955630451</v>
      </c>
      <c r="R34" s="286"/>
    </row>
    <row r="35" spans="1:18" ht="30" customHeight="1">
      <c r="A35" s="5" t="s">
        <v>147</v>
      </c>
      <c r="B35"/>
      <c r="C35" s="48">
        <v>0</v>
      </c>
      <c r="D35"/>
      <c r="E35" s="48">
        <v>0</v>
      </c>
      <c r="F35"/>
      <c r="G35" s="48">
        <v>0</v>
      </c>
      <c r="H35"/>
      <c r="I35" s="48">
        <v>0</v>
      </c>
      <c r="J35"/>
      <c r="K35" s="48">
        <v>1593376</v>
      </c>
      <c r="L35"/>
      <c r="M35" s="48">
        <v>1407489233039</v>
      </c>
      <c r="N35"/>
      <c r="O35" s="48">
        <v>1405236353817</v>
      </c>
      <c r="P35"/>
      <c r="Q35" s="286">
        <v>2252879222</v>
      </c>
      <c r="R35" s="286"/>
    </row>
    <row r="36" spans="1:18" ht="30" customHeight="1">
      <c r="A36" s="5" t="s">
        <v>148</v>
      </c>
      <c r="B36"/>
      <c r="C36" s="48">
        <v>0</v>
      </c>
      <c r="D36"/>
      <c r="E36" s="48">
        <v>0</v>
      </c>
      <c r="F36"/>
      <c r="G36" s="48">
        <v>0</v>
      </c>
      <c r="H36"/>
      <c r="I36" s="48">
        <v>0</v>
      </c>
      <c r="J36"/>
      <c r="K36" s="48">
        <v>5550519</v>
      </c>
      <c r="L36"/>
      <c r="M36" s="48">
        <v>4702336597357</v>
      </c>
      <c r="N36"/>
      <c r="O36" s="48">
        <v>4697822981527</v>
      </c>
      <c r="P36"/>
      <c r="Q36" s="286">
        <v>4513615830</v>
      </c>
      <c r="R36" s="286"/>
    </row>
    <row r="37" spans="1:18" ht="30" customHeight="1">
      <c r="A37" s="5" t="s">
        <v>152</v>
      </c>
      <c r="B37"/>
      <c r="C37" s="48">
        <v>0</v>
      </c>
      <c r="D37"/>
      <c r="E37" s="48">
        <v>0</v>
      </c>
      <c r="F37"/>
      <c r="G37" s="48">
        <v>0</v>
      </c>
      <c r="H37"/>
      <c r="I37" s="48">
        <v>0</v>
      </c>
      <c r="J37"/>
      <c r="K37" s="48">
        <v>1287256</v>
      </c>
      <c r="L37"/>
      <c r="M37" s="48">
        <v>1007803616544</v>
      </c>
      <c r="N37"/>
      <c r="O37" s="48">
        <v>1005495661600</v>
      </c>
      <c r="P37"/>
      <c r="Q37" s="286">
        <v>2307954944</v>
      </c>
      <c r="R37" s="286"/>
    </row>
    <row r="38" spans="1:18" ht="30" customHeight="1">
      <c r="A38" s="5" t="s">
        <v>151</v>
      </c>
      <c r="B38"/>
      <c r="C38" s="48">
        <v>0</v>
      </c>
      <c r="D38"/>
      <c r="E38" s="48">
        <v>0</v>
      </c>
      <c r="F38"/>
      <c r="G38" s="48">
        <v>0</v>
      </c>
      <c r="H38"/>
      <c r="I38" s="48">
        <v>0</v>
      </c>
      <c r="J38"/>
      <c r="K38" s="48">
        <v>337790</v>
      </c>
      <c r="L38"/>
      <c r="M38" s="48">
        <v>304377015913</v>
      </c>
      <c r="N38"/>
      <c r="O38" s="48">
        <v>303692607957</v>
      </c>
      <c r="P38"/>
      <c r="Q38" s="286">
        <v>684407956</v>
      </c>
      <c r="R38" s="286"/>
    </row>
    <row r="39" spans="1:18" ht="30" customHeight="1">
      <c r="A39" s="5" t="s">
        <v>150</v>
      </c>
      <c r="B39"/>
      <c r="C39" s="48">
        <v>0</v>
      </c>
      <c r="D39"/>
      <c r="E39" s="48">
        <v>0</v>
      </c>
      <c r="F39"/>
      <c r="G39" s="48">
        <v>0</v>
      </c>
      <c r="H39"/>
      <c r="I39" s="48">
        <v>0</v>
      </c>
      <c r="J39"/>
      <c r="K39" s="48">
        <v>1199560</v>
      </c>
      <c r="L39"/>
      <c r="M39" s="48">
        <v>1033064043753</v>
      </c>
      <c r="N39"/>
      <c r="O39" s="48">
        <v>1031323636743</v>
      </c>
      <c r="P39"/>
      <c r="Q39" s="286">
        <v>1740407010</v>
      </c>
      <c r="R39" s="286"/>
    </row>
    <row r="40" spans="1:18" ht="30" customHeight="1">
      <c r="A40" s="5" t="s">
        <v>149</v>
      </c>
      <c r="B40"/>
      <c r="C40" s="48">
        <v>0</v>
      </c>
      <c r="D40"/>
      <c r="E40" s="48">
        <v>0</v>
      </c>
      <c r="F40"/>
      <c r="G40" s="48">
        <v>0</v>
      </c>
      <c r="H40"/>
      <c r="I40" s="48">
        <v>0</v>
      </c>
      <c r="J40"/>
      <c r="K40" s="48">
        <v>1668922</v>
      </c>
      <c r="L40"/>
      <c r="M40" s="48">
        <v>1374742635620</v>
      </c>
      <c r="N40"/>
      <c r="O40" s="48">
        <v>1369014646894</v>
      </c>
      <c r="P40"/>
      <c r="Q40" s="286">
        <v>5727988726</v>
      </c>
      <c r="R40" s="286"/>
    </row>
    <row r="41" spans="1:18" ht="30" customHeight="1">
      <c r="A41" s="5" t="s">
        <v>154</v>
      </c>
      <c r="B41"/>
      <c r="C41" s="48">
        <v>0</v>
      </c>
      <c r="D41"/>
      <c r="E41" s="48">
        <v>0</v>
      </c>
      <c r="F41"/>
      <c r="G41" s="48">
        <v>0</v>
      </c>
      <c r="H41"/>
      <c r="I41" s="48">
        <v>0</v>
      </c>
      <c r="J41"/>
      <c r="K41" s="48">
        <v>1242562</v>
      </c>
      <c r="L41"/>
      <c r="M41" s="48">
        <v>1002859245572</v>
      </c>
      <c r="N41"/>
      <c r="O41" s="48">
        <v>1001313736460</v>
      </c>
      <c r="P41"/>
      <c r="Q41" s="286">
        <v>1545509112</v>
      </c>
      <c r="R41" s="286"/>
    </row>
    <row r="42" spans="1:18" ht="30" customHeight="1">
      <c r="A42" s="5" t="s">
        <v>156</v>
      </c>
      <c r="B42"/>
      <c r="C42" s="48">
        <v>0</v>
      </c>
      <c r="D42"/>
      <c r="E42" s="48">
        <v>0</v>
      </c>
      <c r="F42"/>
      <c r="G42" s="48">
        <v>0</v>
      </c>
      <c r="H42"/>
      <c r="I42" s="48">
        <v>0</v>
      </c>
      <c r="J42"/>
      <c r="K42" s="48">
        <v>260431</v>
      </c>
      <c r="L42"/>
      <c r="M42" s="48">
        <v>202175958219</v>
      </c>
      <c r="N42"/>
      <c r="O42" s="48">
        <v>201395727200</v>
      </c>
      <c r="P42"/>
      <c r="Q42" s="286">
        <v>780231019</v>
      </c>
      <c r="R42" s="286"/>
    </row>
    <row r="43" spans="1:18" ht="30" customHeight="1">
      <c r="A43" s="5" t="s">
        <v>155</v>
      </c>
      <c r="B43"/>
      <c r="C43" s="48">
        <v>0</v>
      </c>
      <c r="D43"/>
      <c r="E43" s="48">
        <v>0</v>
      </c>
      <c r="F43"/>
      <c r="G43" s="48">
        <v>0</v>
      </c>
      <c r="H43"/>
      <c r="I43" s="48">
        <v>0</v>
      </c>
      <c r="J43"/>
      <c r="K43" s="48">
        <v>1657391</v>
      </c>
      <c r="L43"/>
      <c r="M43" s="48">
        <v>1300070648220</v>
      </c>
      <c r="N43"/>
      <c r="O43" s="48">
        <v>1295068864798</v>
      </c>
      <c r="P43"/>
      <c r="Q43" s="286">
        <v>5001783422</v>
      </c>
      <c r="R43" s="286"/>
    </row>
    <row r="44" spans="1:18" ht="30" customHeight="1">
      <c r="A44" s="5" t="s">
        <v>153</v>
      </c>
      <c r="B44"/>
      <c r="C44" s="48">
        <v>0</v>
      </c>
      <c r="D44"/>
      <c r="E44" s="48">
        <v>0</v>
      </c>
      <c r="F44"/>
      <c r="G44" s="48">
        <v>0</v>
      </c>
      <c r="H44"/>
      <c r="I44" s="48">
        <v>0</v>
      </c>
      <c r="J44"/>
      <c r="K44" s="48">
        <v>1589220</v>
      </c>
      <c r="L44"/>
      <c r="M44" s="48">
        <v>1285684407520</v>
      </c>
      <c r="N44"/>
      <c r="O44" s="48">
        <v>1281725930000</v>
      </c>
      <c r="P44"/>
      <c r="Q44" s="286">
        <v>3958477520</v>
      </c>
      <c r="R44" s="286"/>
    </row>
    <row r="45" spans="1:18" ht="30" customHeight="1">
      <c r="A45" s="5" t="s">
        <v>157</v>
      </c>
      <c r="B45"/>
      <c r="C45" s="48">
        <v>0</v>
      </c>
      <c r="D45"/>
      <c r="E45" s="48">
        <v>0</v>
      </c>
      <c r="F45"/>
      <c r="G45" s="48">
        <v>0</v>
      </c>
      <c r="H45"/>
      <c r="I45" s="48">
        <v>0</v>
      </c>
      <c r="J45"/>
      <c r="K45" s="48">
        <v>72200</v>
      </c>
      <c r="L45"/>
      <c r="M45" s="48">
        <v>70927142125</v>
      </c>
      <c r="N45"/>
      <c r="O45" s="48">
        <v>70589417348</v>
      </c>
      <c r="P45"/>
      <c r="Q45" s="286">
        <v>337724777</v>
      </c>
      <c r="R45" s="286"/>
    </row>
    <row r="46" spans="1:18" ht="30" customHeight="1">
      <c r="A46" s="5" t="s">
        <v>158</v>
      </c>
      <c r="B46"/>
      <c r="C46" s="48">
        <v>0</v>
      </c>
      <c r="D46"/>
      <c r="E46" s="48">
        <v>0</v>
      </c>
      <c r="F46"/>
      <c r="G46" s="48">
        <v>0</v>
      </c>
      <c r="H46"/>
      <c r="I46" s="48">
        <v>0</v>
      </c>
      <c r="J46"/>
      <c r="K46" s="48">
        <v>281400</v>
      </c>
      <c r="L46"/>
      <c r="M46" s="48">
        <v>197268934602</v>
      </c>
      <c r="N46"/>
      <c r="O46" s="48">
        <v>196561053028</v>
      </c>
      <c r="P46"/>
      <c r="Q46" s="286">
        <v>707881574</v>
      </c>
      <c r="R46" s="286"/>
    </row>
    <row r="47" spans="1:18" ht="30" customHeight="1">
      <c r="A47" s="5" t="s">
        <v>159</v>
      </c>
      <c r="B47"/>
      <c r="C47" s="48">
        <v>0</v>
      </c>
      <c r="D47"/>
      <c r="E47" s="48">
        <v>0</v>
      </c>
      <c r="F47"/>
      <c r="G47" s="48">
        <v>0</v>
      </c>
      <c r="H47"/>
      <c r="I47" s="48">
        <v>0</v>
      </c>
      <c r="J47"/>
      <c r="K47" s="48">
        <v>245000</v>
      </c>
      <c r="L47"/>
      <c r="M47" s="48">
        <v>226116086657</v>
      </c>
      <c r="N47"/>
      <c r="O47" s="48">
        <v>222885094753</v>
      </c>
      <c r="P47"/>
      <c r="Q47" s="286">
        <v>3230991904</v>
      </c>
      <c r="R47" s="286"/>
    </row>
    <row r="48" spans="1:18" ht="30" customHeight="1">
      <c r="A48" s="5" t="s">
        <v>160</v>
      </c>
      <c r="B48"/>
      <c r="C48" s="48">
        <v>0</v>
      </c>
      <c r="D48"/>
      <c r="E48" s="48">
        <v>0</v>
      </c>
      <c r="F48"/>
      <c r="G48" s="48">
        <v>0</v>
      </c>
      <c r="H48"/>
      <c r="I48" s="48">
        <v>0</v>
      </c>
      <c r="J48"/>
      <c r="K48" s="48">
        <v>66000</v>
      </c>
      <c r="L48"/>
      <c r="M48" s="48">
        <v>44569330359</v>
      </c>
      <c r="N48"/>
      <c r="O48" s="48">
        <v>44367716893</v>
      </c>
      <c r="P48"/>
      <c r="Q48" s="286">
        <v>201613466</v>
      </c>
      <c r="R48" s="286"/>
    </row>
    <row r="49" spans="1:18" ht="30" customHeight="1">
      <c r="A49" s="5" t="s">
        <v>64</v>
      </c>
      <c r="B49"/>
      <c r="C49" s="48">
        <v>0</v>
      </c>
      <c r="D49"/>
      <c r="E49" s="48">
        <v>0</v>
      </c>
      <c r="F49"/>
      <c r="G49" s="48">
        <v>0</v>
      </c>
      <c r="H49"/>
      <c r="I49" s="48">
        <v>0</v>
      </c>
      <c r="J49"/>
      <c r="K49" s="48">
        <v>500000</v>
      </c>
      <c r="L49"/>
      <c r="M49" s="48">
        <v>499770000000</v>
      </c>
      <c r="N49"/>
      <c r="O49" s="48">
        <v>514906656250</v>
      </c>
      <c r="P49"/>
      <c r="Q49" s="245">
        <v>-15136656250</v>
      </c>
      <c r="R49" s="101"/>
    </row>
    <row r="50" spans="1:18" ht="30" customHeight="1">
      <c r="A50" s="5" t="s">
        <v>161</v>
      </c>
      <c r="B50"/>
      <c r="C50" s="48">
        <v>0</v>
      </c>
      <c r="D50"/>
      <c r="E50" s="48">
        <v>0</v>
      </c>
      <c r="F50"/>
      <c r="G50" s="48">
        <v>0</v>
      </c>
      <c r="H50"/>
      <c r="I50" s="48">
        <v>0</v>
      </c>
      <c r="J50"/>
      <c r="K50" s="48">
        <v>30000</v>
      </c>
      <c r="L50"/>
      <c r="M50" s="48">
        <v>29370675600</v>
      </c>
      <c r="N50"/>
      <c r="O50" s="48">
        <v>29994562500</v>
      </c>
      <c r="P50"/>
      <c r="Q50" s="245">
        <v>-623886900</v>
      </c>
      <c r="R50" s="101"/>
    </row>
    <row r="51" spans="1:18" ht="30" customHeight="1">
      <c r="A51" s="5" t="s">
        <v>164</v>
      </c>
      <c r="B51"/>
      <c r="C51" s="48">
        <v>0</v>
      </c>
      <c r="D51"/>
      <c r="E51" s="48">
        <v>0</v>
      </c>
      <c r="F51"/>
      <c r="G51" s="48">
        <v>0</v>
      </c>
      <c r="H51"/>
      <c r="I51" s="48">
        <v>0</v>
      </c>
      <c r="J51"/>
      <c r="K51" s="48">
        <v>551600</v>
      </c>
      <c r="L51"/>
      <c r="M51" s="48">
        <v>465789023475</v>
      </c>
      <c r="N51"/>
      <c r="O51" s="48">
        <v>457684353672</v>
      </c>
      <c r="P51"/>
      <c r="Q51" s="286">
        <v>8104669803</v>
      </c>
      <c r="R51" s="286"/>
    </row>
    <row r="52" spans="1:18" ht="30" customHeight="1">
      <c r="A52" s="5" t="s">
        <v>162</v>
      </c>
      <c r="B52"/>
      <c r="C52" s="48">
        <v>0</v>
      </c>
      <c r="D52"/>
      <c r="E52" s="48">
        <v>0</v>
      </c>
      <c r="F52"/>
      <c r="G52" s="48">
        <v>0</v>
      </c>
      <c r="H52"/>
      <c r="I52" s="48">
        <v>0</v>
      </c>
      <c r="J52"/>
      <c r="K52" s="48">
        <v>77600</v>
      </c>
      <c r="L52"/>
      <c r="M52" s="48">
        <v>48432749979</v>
      </c>
      <c r="N52"/>
      <c r="O52" s="48">
        <v>47924832049</v>
      </c>
      <c r="P52"/>
      <c r="Q52" s="286">
        <v>507917930</v>
      </c>
      <c r="R52" s="286"/>
    </row>
    <row r="53" spans="1:18" ht="30" customHeight="1">
      <c r="A53" s="5" t="s">
        <v>163</v>
      </c>
      <c r="B53"/>
      <c r="C53" s="48">
        <v>0</v>
      </c>
      <c r="D53"/>
      <c r="E53" s="48">
        <v>0</v>
      </c>
      <c r="F53"/>
      <c r="G53" s="48">
        <v>0</v>
      </c>
      <c r="H53"/>
      <c r="I53" s="48">
        <v>0</v>
      </c>
      <c r="J53"/>
      <c r="K53" s="48">
        <v>42000</v>
      </c>
      <c r="L53"/>
      <c r="M53" s="48">
        <v>25574808736</v>
      </c>
      <c r="N53"/>
      <c r="O53" s="48">
        <v>25378519309</v>
      </c>
      <c r="P53"/>
      <c r="Q53" s="286">
        <v>196289427</v>
      </c>
      <c r="R53" s="286"/>
    </row>
    <row r="54" spans="1:18" ht="30" customHeight="1">
      <c r="A54" s="5" t="s">
        <v>165</v>
      </c>
      <c r="B54"/>
      <c r="C54" s="48">
        <v>0</v>
      </c>
      <c r="D54"/>
      <c r="E54" s="48">
        <v>0</v>
      </c>
      <c r="F54"/>
      <c r="G54" s="48">
        <v>0</v>
      </c>
      <c r="H54"/>
      <c r="I54" s="48">
        <v>0</v>
      </c>
      <c r="J54"/>
      <c r="K54" s="48">
        <v>65100</v>
      </c>
      <c r="L54"/>
      <c r="M54" s="48">
        <v>42368839259</v>
      </c>
      <c r="N54"/>
      <c r="O54" s="48">
        <v>41988398223</v>
      </c>
      <c r="P54"/>
      <c r="Q54" s="286">
        <v>380441036</v>
      </c>
      <c r="R54" s="286"/>
    </row>
    <row r="55" spans="1:18" ht="30" customHeight="1">
      <c r="A55" s="5" t="s">
        <v>66</v>
      </c>
      <c r="B55"/>
      <c r="C55" s="48">
        <v>0</v>
      </c>
      <c r="D55"/>
      <c r="E55" s="48">
        <v>0</v>
      </c>
      <c r="F55"/>
      <c r="G55" s="48">
        <v>0</v>
      </c>
      <c r="H55"/>
      <c r="I55" s="48">
        <v>0</v>
      </c>
      <c r="J55"/>
      <c r="K55" s="48">
        <v>20000</v>
      </c>
      <c r="L55"/>
      <c r="M55" s="48">
        <v>19496465625</v>
      </c>
      <c r="N55"/>
      <c r="O55" s="48">
        <v>18308421975</v>
      </c>
      <c r="P55"/>
      <c r="Q55" s="286">
        <v>1188043650</v>
      </c>
      <c r="R55" s="286"/>
    </row>
    <row r="56" spans="1:18" ht="30" customHeight="1">
      <c r="A56" s="5" t="s">
        <v>167</v>
      </c>
      <c r="B56"/>
      <c r="C56" s="48">
        <v>0</v>
      </c>
      <c r="D56"/>
      <c r="E56" s="48">
        <v>0</v>
      </c>
      <c r="F56"/>
      <c r="G56" s="48">
        <v>0</v>
      </c>
      <c r="H56"/>
      <c r="I56" s="48">
        <v>0</v>
      </c>
      <c r="J56"/>
      <c r="K56" s="48">
        <v>800000</v>
      </c>
      <c r="L56"/>
      <c r="M56" s="48">
        <v>819960000000</v>
      </c>
      <c r="N56"/>
      <c r="O56" s="48">
        <v>818943868750</v>
      </c>
      <c r="P56"/>
      <c r="Q56" s="286">
        <v>1016131250</v>
      </c>
      <c r="R56" s="286"/>
    </row>
    <row r="57" spans="1:18" ht="30" customHeight="1">
      <c r="A57" s="5" t="s">
        <v>166</v>
      </c>
      <c r="B57"/>
      <c r="C57" s="48">
        <v>0</v>
      </c>
      <c r="D57"/>
      <c r="E57" s="48">
        <v>0</v>
      </c>
      <c r="F57"/>
      <c r="G57" s="48">
        <v>0</v>
      </c>
      <c r="H57"/>
      <c r="I57" s="48">
        <v>0</v>
      </c>
      <c r="J57"/>
      <c r="K57" s="48">
        <v>29300</v>
      </c>
      <c r="L57"/>
      <c r="M57" s="48">
        <v>18807190580</v>
      </c>
      <c r="N57"/>
      <c r="O57" s="48">
        <v>18681223414</v>
      </c>
      <c r="P57"/>
      <c r="Q57" s="286">
        <v>125967166</v>
      </c>
      <c r="R57" s="286"/>
    </row>
    <row r="58" spans="1:18" s="74" customFormat="1" ht="30" customHeight="1">
      <c r="A58" s="5" t="s">
        <v>69</v>
      </c>
      <c r="B58"/>
      <c r="C58" s="48">
        <v>0</v>
      </c>
      <c r="D58"/>
      <c r="E58" s="48">
        <v>0</v>
      </c>
      <c r="F58"/>
      <c r="G58" s="48">
        <v>0</v>
      </c>
      <c r="H58"/>
      <c r="I58" s="48">
        <v>0</v>
      </c>
      <c r="J58"/>
      <c r="K58" s="48">
        <v>5000</v>
      </c>
      <c r="L58"/>
      <c r="M58" s="48">
        <v>4853970060</v>
      </c>
      <c r="N58"/>
      <c r="O58" s="48">
        <v>4819126374</v>
      </c>
      <c r="P58"/>
      <c r="Q58" s="286">
        <v>34843686</v>
      </c>
      <c r="R58" s="286"/>
    </row>
    <row r="59" spans="1:18" ht="30" customHeight="1">
      <c r="A59" s="219" t="s">
        <v>80</v>
      </c>
      <c r="B59"/>
      <c r="C59" s="220">
        <v>0</v>
      </c>
      <c r="D59"/>
      <c r="E59" s="220">
        <v>0</v>
      </c>
      <c r="F59"/>
      <c r="G59" s="220">
        <v>0</v>
      </c>
      <c r="H59"/>
      <c r="I59" s="220">
        <v>0</v>
      </c>
      <c r="J59"/>
      <c r="K59" s="220">
        <v>428</v>
      </c>
      <c r="L59"/>
      <c r="M59" s="220">
        <v>232494536</v>
      </c>
      <c r="N59"/>
      <c r="O59" s="220">
        <v>226583299</v>
      </c>
      <c r="P59"/>
      <c r="Q59" s="302">
        <v>5911237</v>
      </c>
      <c r="R59" s="302"/>
    </row>
    <row r="60" spans="1:18" ht="30" customHeight="1" thickBot="1">
      <c r="A60" s="4" t="s">
        <v>14</v>
      </c>
      <c r="B60"/>
      <c r="C60" s="222"/>
      <c r="D60"/>
      <c r="E60" s="222">
        <v>142484426263</v>
      </c>
      <c r="F60"/>
      <c r="G60" s="222">
        <v>131192886645</v>
      </c>
      <c r="H60"/>
      <c r="I60" s="222">
        <v>11291539618</v>
      </c>
      <c r="J60"/>
      <c r="K60" s="222"/>
      <c r="L60"/>
      <c r="M60" s="222">
        <v>18224710635524</v>
      </c>
      <c r="N60"/>
      <c r="O60" s="222">
        <v>18182791189119</v>
      </c>
      <c r="P60"/>
      <c r="Q60" s="305">
        <v>41919446405</v>
      </c>
      <c r="R60" s="305"/>
    </row>
    <row r="61" spans="1:18" ht="30" customHeight="1" thickTop="1"/>
  </sheetData>
  <mergeCells count="57">
    <mergeCell ref="T6:V6"/>
    <mergeCell ref="T28:U28"/>
    <mergeCell ref="Q53:R53"/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  <mergeCell ref="Q17:R17"/>
    <mergeCell ref="Q19:R19"/>
    <mergeCell ref="Q20:R20"/>
    <mergeCell ref="Q21:R21"/>
    <mergeCell ref="Q12:R12"/>
    <mergeCell ref="Q13:R13"/>
    <mergeCell ref="Q14:R14"/>
    <mergeCell ref="Q15:R15"/>
    <mergeCell ref="Q16:R16"/>
    <mergeCell ref="Q27:R27"/>
    <mergeCell ref="Q28:R28"/>
    <mergeCell ref="Q31:R31"/>
    <mergeCell ref="Q22:R22"/>
    <mergeCell ref="Q23:R23"/>
    <mergeCell ref="Q25:R25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52:R52"/>
    <mergeCell ref="Q47:R47"/>
    <mergeCell ref="Q48:R48"/>
    <mergeCell ref="Q51:R51"/>
    <mergeCell ref="Q42:R42"/>
    <mergeCell ref="Q43:R43"/>
    <mergeCell ref="Q44:R44"/>
    <mergeCell ref="Q45:R45"/>
    <mergeCell ref="Q46:R46"/>
    <mergeCell ref="Q59:R59"/>
    <mergeCell ref="Q60:R60"/>
    <mergeCell ref="Q54:R54"/>
    <mergeCell ref="Q55:R55"/>
    <mergeCell ref="Q56:R56"/>
    <mergeCell ref="Q57:R57"/>
    <mergeCell ref="Q58:R58"/>
  </mergeCells>
  <pageMargins left="0.39" right="0.39" top="0.39" bottom="0.39" header="0" footer="0"/>
  <pageSetup scale="7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Q67"/>
  <sheetViews>
    <sheetView rightToLeft="1" view="pageBreakPreview" zoomScaleNormal="100" zoomScaleSheetLayoutView="100" workbookViewId="0">
      <selection activeCell="E49" sqref="E1:E1048576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6" style="250" customWidth="1"/>
    <col min="6" max="6" width="1.28515625" customWidth="1"/>
    <col min="7" max="7" width="18.5703125" style="73" bestFit="1" customWidth="1"/>
    <col min="8" max="8" width="1.28515625" customWidth="1"/>
    <col min="9" max="9" width="18.28515625" bestFit="1" customWidth="1"/>
    <col min="10" max="10" width="1.28515625" customWidth="1"/>
    <col min="11" max="11" width="14" customWidth="1"/>
    <col min="12" max="12" width="1.28515625" customWidth="1"/>
    <col min="13" max="13" width="19.140625" style="73" bestFit="1" customWidth="1"/>
    <col min="14" max="14" width="78.5703125" customWidth="1"/>
    <col min="16" max="17" width="17.28515625" style="46" bestFit="1" customWidth="1"/>
  </cols>
  <sheetData>
    <row r="1" spans="1:17" s="19" customFormat="1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/>
      <c r="O1"/>
      <c r="P1" s="46"/>
      <c r="Q1" s="46"/>
    </row>
    <row r="2" spans="1:17" s="19" customFormat="1" ht="30" customHeight="1">
      <c r="A2" s="260" t="s">
        <v>110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/>
      <c r="O2"/>
      <c r="P2" s="46"/>
      <c r="Q2" s="46"/>
    </row>
    <row r="3" spans="1:17" s="19" customFormat="1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P3" s="135"/>
      <c r="Q3" s="135"/>
    </row>
    <row r="4" spans="1:17" s="20" customFormat="1" ht="30" customHeight="1">
      <c r="A4" s="259" t="s">
        <v>221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19"/>
      <c r="O4" s="19"/>
      <c r="P4" s="135"/>
      <c r="Q4" s="135"/>
    </row>
    <row r="5" spans="1:17" s="19" customFormat="1" ht="25.5" customHeight="1">
      <c r="A5" s="261" t="s">
        <v>111</v>
      </c>
      <c r="C5" s="261" t="s">
        <v>121</v>
      </c>
      <c r="D5" s="261"/>
      <c r="E5" s="261"/>
      <c r="F5" s="261"/>
      <c r="G5" s="261"/>
      <c r="I5" s="261" t="str">
        <f>'درآمد سرمایه گذاری در سهام'!$N$5</f>
        <v>از ابتدای سال مالی تا پایان ماه</v>
      </c>
      <c r="J5" s="261"/>
      <c r="K5" s="261"/>
      <c r="L5" s="261"/>
      <c r="M5" s="261"/>
      <c r="N5" s="184"/>
      <c r="P5" s="135"/>
      <c r="Q5" s="135"/>
    </row>
    <row r="6" spans="1:17" s="19" customFormat="1" ht="24" customHeight="1">
      <c r="A6" s="261"/>
      <c r="C6" s="7" t="s">
        <v>212</v>
      </c>
      <c r="D6" s="33"/>
      <c r="E6" s="248" t="s">
        <v>204</v>
      </c>
      <c r="F6" s="33"/>
      <c r="G6" s="77" t="s">
        <v>213</v>
      </c>
      <c r="I6" s="7" t="s">
        <v>212</v>
      </c>
      <c r="J6" s="33"/>
      <c r="K6" s="7" t="s">
        <v>204</v>
      </c>
      <c r="L6" s="33"/>
      <c r="M6" s="77" t="s">
        <v>213</v>
      </c>
      <c r="N6" s="185"/>
      <c r="O6" s="20"/>
      <c r="P6" s="156"/>
      <c r="Q6" s="156"/>
    </row>
    <row r="7" spans="1:17" s="19" customFormat="1" ht="30" customHeight="1">
      <c r="A7" s="3" t="s">
        <v>93</v>
      </c>
      <c r="B7"/>
      <c r="C7" s="87">
        <v>4639</v>
      </c>
      <c r="D7"/>
      <c r="E7" s="87">
        <v>0</v>
      </c>
      <c r="F7"/>
      <c r="G7" s="87">
        <v>4639</v>
      </c>
      <c r="H7"/>
      <c r="I7" s="87">
        <v>1188600</v>
      </c>
      <c r="J7"/>
      <c r="K7" s="87">
        <v>0</v>
      </c>
      <c r="L7"/>
      <c r="M7" s="87">
        <v>1188600</v>
      </c>
      <c r="N7" s="184"/>
      <c r="P7" s="135"/>
      <c r="Q7" s="135"/>
    </row>
    <row r="8" spans="1:17" s="19" customFormat="1" ht="30" customHeight="1">
      <c r="A8" s="5" t="s">
        <v>294</v>
      </c>
      <c r="B8"/>
      <c r="C8" s="48">
        <v>32690</v>
      </c>
      <c r="D8"/>
      <c r="E8" s="48">
        <v>0</v>
      </c>
      <c r="F8"/>
      <c r="G8" s="48">
        <v>32690</v>
      </c>
      <c r="H8"/>
      <c r="I8" s="48">
        <v>693083</v>
      </c>
      <c r="J8"/>
      <c r="K8" s="48">
        <v>0</v>
      </c>
      <c r="L8"/>
      <c r="M8" s="48">
        <v>693083</v>
      </c>
      <c r="N8" s="184"/>
      <c r="P8" s="135"/>
      <c r="Q8" s="135"/>
    </row>
    <row r="9" spans="1:17" s="19" customFormat="1" ht="30" customHeight="1">
      <c r="A9" s="5" t="s">
        <v>314</v>
      </c>
      <c r="B9"/>
      <c r="C9" s="48">
        <v>0</v>
      </c>
      <c r="D9"/>
      <c r="E9" s="48">
        <v>0</v>
      </c>
      <c r="F9"/>
      <c r="G9" s="48">
        <v>0</v>
      </c>
      <c r="H9"/>
      <c r="I9" s="48">
        <v>3805150699</v>
      </c>
      <c r="J9"/>
      <c r="K9" s="48">
        <v>0</v>
      </c>
      <c r="L9"/>
      <c r="M9" s="48">
        <v>3805150699</v>
      </c>
      <c r="N9" s="184"/>
      <c r="P9" s="135"/>
      <c r="Q9" s="135"/>
    </row>
    <row r="10" spans="1:17" s="19" customFormat="1" ht="30" customHeight="1">
      <c r="A10" s="5" t="s">
        <v>94</v>
      </c>
      <c r="B10"/>
      <c r="C10" s="48">
        <v>54050</v>
      </c>
      <c r="D10"/>
      <c r="E10" s="48">
        <v>0</v>
      </c>
      <c r="F10"/>
      <c r="G10" s="48">
        <v>54050</v>
      </c>
      <c r="H10"/>
      <c r="I10" s="48">
        <v>401469</v>
      </c>
      <c r="J10"/>
      <c r="K10" s="48">
        <v>0</v>
      </c>
      <c r="L10"/>
      <c r="M10" s="48">
        <v>401469</v>
      </c>
      <c r="N10" s="184"/>
      <c r="P10" s="135"/>
      <c r="Q10" s="135"/>
    </row>
    <row r="11" spans="1:17" s="19" customFormat="1" ht="30" customHeight="1">
      <c r="A11" s="5" t="s">
        <v>95</v>
      </c>
      <c r="B11"/>
      <c r="C11" s="48">
        <v>5138</v>
      </c>
      <c r="D11"/>
      <c r="E11" s="48">
        <v>0</v>
      </c>
      <c r="F11"/>
      <c r="G11" s="48">
        <v>5138</v>
      </c>
      <c r="H11"/>
      <c r="I11" s="48">
        <v>15965026</v>
      </c>
      <c r="J11"/>
      <c r="K11" s="48">
        <v>0</v>
      </c>
      <c r="L11"/>
      <c r="M11" s="48">
        <v>15965026</v>
      </c>
      <c r="N11" s="184"/>
      <c r="P11" s="135"/>
      <c r="Q11" s="135"/>
    </row>
    <row r="12" spans="1:17" s="19" customFormat="1" ht="30" customHeight="1">
      <c r="A12" s="5" t="s">
        <v>177</v>
      </c>
      <c r="B12"/>
      <c r="C12" s="48">
        <v>0</v>
      </c>
      <c r="D12"/>
      <c r="E12" s="48">
        <v>0</v>
      </c>
      <c r="F12"/>
      <c r="G12" s="48">
        <v>0</v>
      </c>
      <c r="H12"/>
      <c r="I12" s="48">
        <v>341953979</v>
      </c>
      <c r="J12"/>
      <c r="K12" s="48">
        <v>0</v>
      </c>
      <c r="L12"/>
      <c r="M12" s="48">
        <v>341953979</v>
      </c>
      <c r="N12" s="184"/>
      <c r="P12" s="135"/>
      <c r="Q12" s="135"/>
    </row>
    <row r="13" spans="1:17" s="19" customFormat="1" ht="30" customHeight="1">
      <c r="A13" s="5" t="s">
        <v>96</v>
      </c>
      <c r="B13"/>
      <c r="C13" s="48">
        <v>50988</v>
      </c>
      <c r="D13"/>
      <c r="E13" s="48">
        <v>0</v>
      </c>
      <c r="F13"/>
      <c r="G13" s="48">
        <v>50988</v>
      </c>
      <c r="H13"/>
      <c r="I13" s="48">
        <v>385454</v>
      </c>
      <c r="J13"/>
      <c r="K13" s="48">
        <v>0</v>
      </c>
      <c r="L13"/>
      <c r="M13" s="48">
        <v>385454</v>
      </c>
      <c r="N13" s="184"/>
      <c r="P13" s="135"/>
      <c r="Q13" s="135"/>
    </row>
    <row r="14" spans="1:17" s="19" customFormat="1" ht="30" customHeight="1">
      <c r="A14" s="5" t="s">
        <v>97</v>
      </c>
      <c r="B14"/>
      <c r="C14" s="48">
        <v>35165</v>
      </c>
      <c r="D14"/>
      <c r="E14" s="48">
        <v>0</v>
      </c>
      <c r="F14"/>
      <c r="G14" s="48">
        <v>35165</v>
      </c>
      <c r="H14"/>
      <c r="I14" s="48">
        <v>373835</v>
      </c>
      <c r="J14"/>
      <c r="K14" s="48">
        <v>0</v>
      </c>
      <c r="L14"/>
      <c r="M14" s="48">
        <v>373835</v>
      </c>
      <c r="N14" s="184"/>
      <c r="P14" s="135"/>
      <c r="Q14" s="135"/>
    </row>
    <row r="15" spans="1:17" s="19" customFormat="1" ht="30" customHeight="1">
      <c r="A15" s="5" t="s">
        <v>178</v>
      </c>
      <c r="B15"/>
      <c r="C15" s="48">
        <v>0</v>
      </c>
      <c r="D15"/>
      <c r="E15" s="48">
        <v>0</v>
      </c>
      <c r="F15"/>
      <c r="G15" s="48">
        <v>0</v>
      </c>
      <c r="H15"/>
      <c r="I15" s="48">
        <v>3561643844</v>
      </c>
      <c r="J15"/>
      <c r="K15" s="48">
        <v>0</v>
      </c>
      <c r="L15"/>
      <c r="M15" s="48">
        <v>3561643844</v>
      </c>
      <c r="N15" s="184"/>
      <c r="P15" s="135"/>
      <c r="Q15" s="135"/>
    </row>
    <row r="16" spans="1:17" s="19" customFormat="1" ht="30" customHeight="1">
      <c r="A16" s="5" t="s">
        <v>98</v>
      </c>
      <c r="B16"/>
      <c r="C16" s="48">
        <v>0</v>
      </c>
      <c r="D16"/>
      <c r="E16" s="48">
        <v>0</v>
      </c>
      <c r="F16"/>
      <c r="G16" s="48">
        <v>0</v>
      </c>
      <c r="H16"/>
      <c r="I16" s="48">
        <v>22471</v>
      </c>
      <c r="J16"/>
      <c r="K16" s="48">
        <v>0</v>
      </c>
      <c r="L16"/>
      <c r="M16" s="48">
        <v>22471</v>
      </c>
      <c r="N16" s="184"/>
      <c r="P16" s="135"/>
      <c r="Q16" s="135"/>
    </row>
    <row r="17" spans="1:17" s="19" customFormat="1" ht="30" customHeight="1">
      <c r="A17" s="5" t="s">
        <v>179</v>
      </c>
      <c r="B17"/>
      <c r="C17" s="48">
        <v>0</v>
      </c>
      <c r="D17"/>
      <c r="E17" s="48">
        <v>0</v>
      </c>
      <c r="F17"/>
      <c r="G17" s="48">
        <v>0</v>
      </c>
      <c r="H17"/>
      <c r="I17" s="48">
        <v>966575330</v>
      </c>
      <c r="J17"/>
      <c r="K17" s="48">
        <v>0</v>
      </c>
      <c r="L17"/>
      <c r="M17" s="48">
        <v>966575330</v>
      </c>
      <c r="N17" s="184"/>
      <c r="P17" s="135"/>
      <c r="Q17" s="135"/>
    </row>
    <row r="18" spans="1:17" s="19" customFormat="1" ht="30" customHeight="1">
      <c r="A18" s="5" t="s">
        <v>180</v>
      </c>
      <c r="B18"/>
      <c r="C18" s="48">
        <v>0</v>
      </c>
      <c r="D18"/>
      <c r="E18" s="48">
        <v>0</v>
      </c>
      <c r="F18"/>
      <c r="G18" s="48">
        <v>0</v>
      </c>
      <c r="H18"/>
      <c r="I18" s="48">
        <v>13497252634</v>
      </c>
      <c r="J18"/>
      <c r="K18" s="48">
        <v>0</v>
      </c>
      <c r="L18"/>
      <c r="M18" s="48">
        <v>13497252634</v>
      </c>
      <c r="N18" s="184"/>
      <c r="P18" s="135"/>
      <c r="Q18" s="135"/>
    </row>
    <row r="19" spans="1:17" s="19" customFormat="1" ht="30" customHeight="1">
      <c r="A19" s="5" t="s">
        <v>181</v>
      </c>
      <c r="B19"/>
      <c r="C19" s="48">
        <v>0</v>
      </c>
      <c r="D19"/>
      <c r="E19" s="48">
        <v>0</v>
      </c>
      <c r="F19"/>
      <c r="G19" s="48">
        <v>0</v>
      </c>
      <c r="H19"/>
      <c r="I19" s="48">
        <v>10761917822</v>
      </c>
      <c r="J19"/>
      <c r="K19" s="48">
        <v>0</v>
      </c>
      <c r="L19"/>
      <c r="M19" s="48">
        <v>10761917822</v>
      </c>
      <c r="N19" s="184"/>
      <c r="P19" s="135"/>
      <c r="Q19" s="135"/>
    </row>
    <row r="20" spans="1:17" s="19" customFormat="1" ht="30" customHeight="1">
      <c r="A20" s="5" t="s">
        <v>99</v>
      </c>
      <c r="B20"/>
      <c r="C20" s="48">
        <v>80710</v>
      </c>
      <c r="D20"/>
      <c r="E20" s="48">
        <v>0</v>
      </c>
      <c r="F20"/>
      <c r="G20" s="48">
        <v>80710</v>
      </c>
      <c r="H20"/>
      <c r="I20" s="48">
        <v>898915</v>
      </c>
      <c r="J20"/>
      <c r="K20" s="48">
        <v>0</v>
      </c>
      <c r="L20"/>
      <c r="M20" s="48">
        <v>898915</v>
      </c>
      <c r="N20" s="184"/>
      <c r="P20" s="135"/>
      <c r="Q20" s="135"/>
    </row>
    <row r="21" spans="1:17" s="19" customFormat="1" ht="30" customHeight="1">
      <c r="A21" s="5" t="s">
        <v>182</v>
      </c>
      <c r="B21"/>
      <c r="C21" s="48">
        <v>0</v>
      </c>
      <c r="D21"/>
      <c r="E21" s="48">
        <v>0</v>
      </c>
      <c r="F21"/>
      <c r="G21" s="48">
        <v>0</v>
      </c>
      <c r="H21"/>
      <c r="I21" s="48">
        <v>61027397</v>
      </c>
      <c r="J21"/>
      <c r="K21" s="48">
        <v>0</v>
      </c>
      <c r="L21"/>
      <c r="M21" s="48">
        <v>61027397</v>
      </c>
      <c r="N21" s="184"/>
      <c r="P21" s="135"/>
      <c r="Q21" s="135"/>
    </row>
    <row r="22" spans="1:17" s="19" customFormat="1" ht="30" customHeight="1">
      <c r="A22" s="5" t="s">
        <v>252</v>
      </c>
      <c r="B22"/>
      <c r="C22" s="48">
        <v>0</v>
      </c>
      <c r="D22"/>
      <c r="E22" s="48">
        <v>0</v>
      </c>
      <c r="F22"/>
      <c r="G22" s="48">
        <v>0</v>
      </c>
      <c r="H22"/>
      <c r="I22" s="48">
        <v>3448</v>
      </c>
      <c r="J22"/>
      <c r="K22" s="48">
        <v>0</v>
      </c>
      <c r="L22"/>
      <c r="M22" s="48">
        <v>3448</v>
      </c>
      <c r="N22" s="184"/>
      <c r="P22" s="135"/>
      <c r="Q22" s="135"/>
    </row>
    <row r="23" spans="1:17" s="19" customFormat="1" ht="30" customHeight="1">
      <c r="A23" s="5" t="s">
        <v>183</v>
      </c>
      <c r="B23"/>
      <c r="C23" s="48">
        <v>0</v>
      </c>
      <c r="D23"/>
      <c r="E23" s="48">
        <v>0</v>
      </c>
      <c r="F23"/>
      <c r="G23" s="48">
        <v>0</v>
      </c>
      <c r="H23"/>
      <c r="I23" s="48">
        <v>1898301376</v>
      </c>
      <c r="J23"/>
      <c r="K23" s="48">
        <v>0</v>
      </c>
      <c r="L23"/>
      <c r="M23" s="48">
        <v>1898301376</v>
      </c>
      <c r="N23" s="184"/>
      <c r="P23" s="135"/>
      <c r="Q23" s="135"/>
    </row>
    <row r="24" spans="1:17" s="19" customFormat="1" ht="30" customHeight="1">
      <c r="A24" s="5" t="s">
        <v>184</v>
      </c>
      <c r="B24"/>
      <c r="C24" s="48">
        <v>0</v>
      </c>
      <c r="D24"/>
      <c r="E24" s="48">
        <v>0</v>
      </c>
      <c r="F24"/>
      <c r="G24" s="48">
        <v>0</v>
      </c>
      <c r="H24"/>
      <c r="I24" s="48">
        <v>3682191768</v>
      </c>
      <c r="J24"/>
      <c r="K24" s="48">
        <v>0</v>
      </c>
      <c r="L24"/>
      <c r="M24" s="48">
        <v>3682191768</v>
      </c>
      <c r="N24" s="184"/>
      <c r="P24" s="135"/>
      <c r="Q24" s="135"/>
    </row>
    <row r="25" spans="1:17" s="19" customFormat="1" ht="30" customHeight="1">
      <c r="A25" s="5" t="s">
        <v>185</v>
      </c>
      <c r="B25"/>
      <c r="C25" s="48">
        <v>0</v>
      </c>
      <c r="D25"/>
      <c r="E25" s="48">
        <v>0</v>
      </c>
      <c r="F25"/>
      <c r="G25" s="48">
        <v>0</v>
      </c>
      <c r="H25"/>
      <c r="I25" s="48">
        <v>16297627078</v>
      </c>
      <c r="J25"/>
      <c r="K25" s="48">
        <v>0</v>
      </c>
      <c r="L25"/>
      <c r="M25" s="48">
        <v>16297627078</v>
      </c>
      <c r="N25" s="184"/>
      <c r="P25" s="135"/>
      <c r="Q25" s="135"/>
    </row>
    <row r="26" spans="1:17" s="19" customFormat="1" ht="30" customHeight="1">
      <c r="A26" s="5" t="s">
        <v>186</v>
      </c>
      <c r="B26"/>
      <c r="C26" s="48">
        <v>0</v>
      </c>
      <c r="D26"/>
      <c r="E26" s="48">
        <v>0</v>
      </c>
      <c r="F26"/>
      <c r="G26" s="48">
        <v>0</v>
      </c>
      <c r="H26"/>
      <c r="I26" s="48">
        <v>5558047582</v>
      </c>
      <c r="J26"/>
      <c r="K26" s="48">
        <v>0</v>
      </c>
      <c r="L26"/>
      <c r="M26" s="48">
        <v>5558047582</v>
      </c>
      <c r="N26" s="184"/>
      <c r="P26" s="135"/>
      <c r="Q26" s="135"/>
    </row>
    <row r="27" spans="1:17" s="19" customFormat="1" ht="30" customHeight="1">
      <c r="A27" s="5" t="s">
        <v>100</v>
      </c>
      <c r="B27"/>
      <c r="C27" s="48">
        <v>11451</v>
      </c>
      <c r="D27"/>
      <c r="E27" s="48">
        <v>0</v>
      </c>
      <c r="F27"/>
      <c r="G27" s="48">
        <v>11451</v>
      </c>
      <c r="H27"/>
      <c r="I27" s="48">
        <v>5011150888</v>
      </c>
      <c r="J27"/>
      <c r="K27" s="48">
        <v>0</v>
      </c>
      <c r="L27"/>
      <c r="M27" s="48">
        <v>5011150888</v>
      </c>
      <c r="N27" s="184"/>
      <c r="P27" s="135"/>
      <c r="Q27" s="135"/>
    </row>
    <row r="28" spans="1:17" s="19" customFormat="1" ht="30" customHeight="1">
      <c r="A28" s="5" t="s">
        <v>187</v>
      </c>
      <c r="B28"/>
      <c r="C28" s="48">
        <v>0</v>
      </c>
      <c r="D28"/>
      <c r="E28" s="48">
        <v>0</v>
      </c>
      <c r="F28"/>
      <c r="G28" s="48">
        <v>0</v>
      </c>
      <c r="H28"/>
      <c r="I28" s="48">
        <v>3181846013</v>
      </c>
      <c r="J28"/>
      <c r="K28" s="48">
        <v>0</v>
      </c>
      <c r="L28"/>
      <c r="M28" s="48">
        <v>3181846013</v>
      </c>
      <c r="N28" s="184"/>
      <c r="P28" s="135"/>
      <c r="Q28" s="135"/>
    </row>
    <row r="29" spans="1:17" s="19" customFormat="1" ht="30" customHeight="1">
      <c r="A29" s="5" t="s">
        <v>188</v>
      </c>
      <c r="B29"/>
      <c r="C29" s="48">
        <v>0</v>
      </c>
      <c r="D29"/>
      <c r="E29" s="48">
        <v>0</v>
      </c>
      <c r="F29"/>
      <c r="G29" s="48">
        <v>0</v>
      </c>
      <c r="H29"/>
      <c r="I29" s="48">
        <v>10082189729</v>
      </c>
      <c r="J29"/>
      <c r="K29" s="48">
        <v>25936168</v>
      </c>
      <c r="L29"/>
      <c r="M29" s="48">
        <v>10056253561</v>
      </c>
      <c r="N29" s="184"/>
      <c r="P29" s="135"/>
      <c r="Q29" s="135"/>
    </row>
    <row r="30" spans="1:17" s="19" customFormat="1" ht="30" customHeight="1">
      <c r="A30" s="5" t="s">
        <v>189</v>
      </c>
      <c r="B30"/>
      <c r="C30" s="48">
        <v>0</v>
      </c>
      <c r="D30"/>
      <c r="E30" s="48">
        <v>0</v>
      </c>
      <c r="F30"/>
      <c r="G30" s="48">
        <v>0</v>
      </c>
      <c r="H30"/>
      <c r="I30" s="48">
        <v>37275548167</v>
      </c>
      <c r="J30"/>
      <c r="K30" s="48">
        <v>0</v>
      </c>
      <c r="L30"/>
      <c r="M30" s="48">
        <v>37275548167</v>
      </c>
      <c r="N30" s="184"/>
      <c r="P30" s="135"/>
      <c r="Q30" s="135"/>
    </row>
    <row r="31" spans="1:17" s="19" customFormat="1" ht="30" customHeight="1">
      <c r="A31" s="5" t="s">
        <v>101</v>
      </c>
      <c r="B31"/>
      <c r="C31" s="48">
        <v>31300</v>
      </c>
      <c r="D31"/>
      <c r="E31" s="48">
        <v>0</v>
      </c>
      <c r="F31"/>
      <c r="G31" s="48">
        <v>31300</v>
      </c>
      <c r="H31"/>
      <c r="I31" s="48">
        <v>316866</v>
      </c>
      <c r="J31"/>
      <c r="K31" s="48">
        <v>0</v>
      </c>
      <c r="L31"/>
      <c r="M31" s="48">
        <v>316866</v>
      </c>
      <c r="N31" s="184"/>
      <c r="P31" s="135"/>
      <c r="Q31" s="135"/>
    </row>
    <row r="32" spans="1:17" s="19" customFormat="1" ht="30" customHeight="1">
      <c r="A32" s="5" t="s">
        <v>190</v>
      </c>
      <c r="B32"/>
      <c r="C32" s="48">
        <v>0</v>
      </c>
      <c r="D32"/>
      <c r="E32" s="48">
        <v>0</v>
      </c>
      <c r="F32"/>
      <c r="G32" s="48">
        <v>0</v>
      </c>
      <c r="H32"/>
      <c r="I32" s="48">
        <v>14322821919</v>
      </c>
      <c r="J32"/>
      <c r="K32" s="48">
        <v>0</v>
      </c>
      <c r="L32"/>
      <c r="M32" s="48">
        <v>14322821919</v>
      </c>
      <c r="N32" s="184"/>
      <c r="P32" s="135"/>
      <c r="Q32" s="135"/>
    </row>
    <row r="33" spans="1:17" s="19" customFormat="1" ht="30" customHeight="1">
      <c r="A33" s="5" t="s">
        <v>191</v>
      </c>
      <c r="B33"/>
      <c r="C33" s="48">
        <v>0</v>
      </c>
      <c r="D33"/>
      <c r="E33" s="48">
        <v>0</v>
      </c>
      <c r="F33"/>
      <c r="G33" s="48">
        <v>0</v>
      </c>
      <c r="H33"/>
      <c r="I33" s="48">
        <v>10873355123</v>
      </c>
      <c r="J33"/>
      <c r="K33" s="48">
        <v>0</v>
      </c>
      <c r="L33"/>
      <c r="M33" s="48">
        <v>10873355123</v>
      </c>
      <c r="N33" s="184"/>
      <c r="P33" s="135"/>
      <c r="Q33" s="135"/>
    </row>
    <row r="34" spans="1:17" s="19" customFormat="1" ht="30" customHeight="1">
      <c r="A34" s="5" t="s">
        <v>192</v>
      </c>
      <c r="B34"/>
      <c r="C34" s="48">
        <v>0</v>
      </c>
      <c r="D34"/>
      <c r="E34" s="48">
        <v>0</v>
      </c>
      <c r="F34"/>
      <c r="G34" s="48">
        <v>0</v>
      </c>
      <c r="H34"/>
      <c r="I34" s="48">
        <v>28766879819</v>
      </c>
      <c r="J34"/>
      <c r="K34" s="48">
        <v>0</v>
      </c>
      <c r="L34"/>
      <c r="M34" s="48">
        <v>28766879819</v>
      </c>
      <c r="N34" s="184"/>
      <c r="P34" s="135"/>
      <c r="Q34" s="135"/>
    </row>
    <row r="35" spans="1:17" s="19" customFormat="1" ht="30" customHeight="1">
      <c r="A35" s="5" t="s">
        <v>193</v>
      </c>
      <c r="B35"/>
      <c r="C35" s="48">
        <v>0</v>
      </c>
      <c r="D35"/>
      <c r="E35" s="48">
        <v>0</v>
      </c>
      <c r="F35"/>
      <c r="G35" s="48">
        <v>0</v>
      </c>
      <c r="H35"/>
      <c r="I35" s="48">
        <v>11332520552</v>
      </c>
      <c r="J35"/>
      <c r="K35" s="48">
        <v>0</v>
      </c>
      <c r="L35"/>
      <c r="M35" s="48">
        <v>11332520552</v>
      </c>
      <c r="N35" s="184"/>
      <c r="P35" s="135"/>
      <c r="Q35" s="135"/>
    </row>
    <row r="36" spans="1:17" s="19" customFormat="1" ht="30" customHeight="1">
      <c r="A36" s="5" t="s">
        <v>194</v>
      </c>
      <c r="B36"/>
      <c r="C36" s="48">
        <v>0</v>
      </c>
      <c r="D36"/>
      <c r="E36" s="48">
        <v>0</v>
      </c>
      <c r="F36"/>
      <c r="G36" s="48">
        <v>0</v>
      </c>
      <c r="H36"/>
      <c r="I36" s="48">
        <v>7338074123</v>
      </c>
      <c r="J36"/>
      <c r="K36" s="48">
        <v>0</v>
      </c>
      <c r="L36"/>
      <c r="M36" s="48">
        <v>7338074123</v>
      </c>
      <c r="N36" s="184"/>
      <c r="P36" s="135"/>
      <c r="Q36" s="135"/>
    </row>
    <row r="37" spans="1:17" s="19" customFormat="1" ht="30" customHeight="1">
      <c r="A37" s="5" t="s">
        <v>195</v>
      </c>
      <c r="B37"/>
      <c r="C37" s="48">
        <v>0</v>
      </c>
      <c r="D37"/>
      <c r="E37" s="48">
        <v>0</v>
      </c>
      <c r="F37"/>
      <c r="G37" s="48">
        <v>0</v>
      </c>
      <c r="H37"/>
      <c r="I37" s="48">
        <v>7792096256</v>
      </c>
      <c r="J37"/>
      <c r="K37" s="48">
        <v>0</v>
      </c>
      <c r="L37"/>
      <c r="M37" s="48">
        <v>7792096256</v>
      </c>
      <c r="N37" s="184"/>
      <c r="P37" s="135"/>
      <c r="Q37" s="135"/>
    </row>
    <row r="38" spans="1:17" s="19" customFormat="1" ht="30" customHeight="1">
      <c r="A38" s="5" t="s">
        <v>196</v>
      </c>
      <c r="B38"/>
      <c r="C38" s="48">
        <v>0</v>
      </c>
      <c r="D38"/>
      <c r="E38" s="48">
        <v>0</v>
      </c>
      <c r="F38"/>
      <c r="G38" s="48">
        <v>0</v>
      </c>
      <c r="H38"/>
      <c r="I38" s="48">
        <v>11691530012</v>
      </c>
      <c r="J38"/>
      <c r="K38" s="48">
        <v>0</v>
      </c>
      <c r="L38"/>
      <c r="M38" s="48">
        <v>11691530012</v>
      </c>
      <c r="N38" s="184"/>
      <c r="P38" s="135"/>
      <c r="Q38" s="135"/>
    </row>
    <row r="39" spans="1:17" s="19" customFormat="1" ht="30" customHeight="1">
      <c r="A39" s="5" t="s">
        <v>102</v>
      </c>
      <c r="B39"/>
      <c r="C39" s="48">
        <v>0</v>
      </c>
      <c r="D39"/>
      <c r="E39" s="48">
        <v>0</v>
      </c>
      <c r="F39"/>
      <c r="G39" s="48">
        <v>0</v>
      </c>
      <c r="H39"/>
      <c r="I39" s="48">
        <v>46996103665</v>
      </c>
      <c r="J39"/>
      <c r="K39" s="48">
        <v>0</v>
      </c>
      <c r="L39"/>
      <c r="M39" s="48">
        <v>46996103665</v>
      </c>
      <c r="N39" s="184"/>
      <c r="P39" s="135"/>
      <c r="Q39" s="135"/>
    </row>
    <row r="40" spans="1:17" s="19" customFormat="1" ht="30" customHeight="1">
      <c r="A40" s="5" t="s">
        <v>103</v>
      </c>
      <c r="B40"/>
      <c r="C40" s="48">
        <v>0</v>
      </c>
      <c r="D40"/>
      <c r="E40" s="48">
        <v>0</v>
      </c>
      <c r="F40"/>
      <c r="G40" s="48">
        <v>0</v>
      </c>
      <c r="H40"/>
      <c r="I40" s="48">
        <v>18109843138</v>
      </c>
      <c r="J40"/>
      <c r="K40" s="48">
        <v>0</v>
      </c>
      <c r="L40"/>
      <c r="M40" s="48">
        <v>18109843138</v>
      </c>
      <c r="N40" s="184"/>
      <c r="P40" s="135"/>
      <c r="Q40" s="135"/>
    </row>
    <row r="41" spans="1:17" s="19" customFormat="1" ht="30" customHeight="1">
      <c r="A41" s="5" t="s">
        <v>104</v>
      </c>
      <c r="B41"/>
      <c r="C41" s="48">
        <v>0</v>
      </c>
      <c r="D41"/>
      <c r="E41" s="48">
        <v>0</v>
      </c>
      <c r="F41"/>
      <c r="G41" s="48">
        <v>0</v>
      </c>
      <c r="H41"/>
      <c r="I41" s="48">
        <v>15688524555</v>
      </c>
      <c r="J41"/>
      <c r="K41" s="48">
        <v>0</v>
      </c>
      <c r="L41"/>
      <c r="M41" s="48">
        <v>15688524555</v>
      </c>
      <c r="N41" s="184"/>
      <c r="P41" s="135"/>
      <c r="Q41" s="135"/>
    </row>
    <row r="42" spans="1:17" s="19" customFormat="1" ht="30" customHeight="1">
      <c r="A42" s="5" t="s">
        <v>105</v>
      </c>
      <c r="B42"/>
      <c r="C42" s="48">
        <v>40510</v>
      </c>
      <c r="D42"/>
      <c r="E42" s="48">
        <v>0</v>
      </c>
      <c r="F42"/>
      <c r="G42" s="48">
        <v>40510</v>
      </c>
      <c r="H42"/>
      <c r="I42" s="48">
        <v>209783</v>
      </c>
      <c r="J42"/>
      <c r="K42" s="48">
        <v>0</v>
      </c>
      <c r="L42"/>
      <c r="M42" s="48">
        <v>209783</v>
      </c>
      <c r="N42" s="184"/>
      <c r="P42" s="135"/>
      <c r="Q42" s="135"/>
    </row>
    <row r="43" spans="1:17" s="19" customFormat="1" ht="30" customHeight="1">
      <c r="A43" s="5" t="s">
        <v>315</v>
      </c>
      <c r="B43"/>
      <c r="C43" s="48">
        <v>0</v>
      </c>
      <c r="D43"/>
      <c r="E43" s="48">
        <v>0</v>
      </c>
      <c r="F43"/>
      <c r="G43" s="48">
        <v>0</v>
      </c>
      <c r="H43"/>
      <c r="I43" s="48">
        <v>34633795744</v>
      </c>
      <c r="J43"/>
      <c r="K43" s="48">
        <v>0</v>
      </c>
      <c r="L43"/>
      <c r="M43" s="48">
        <v>34633795744</v>
      </c>
      <c r="N43" s="236"/>
      <c r="P43" s="135"/>
      <c r="Q43" s="135"/>
    </row>
    <row r="44" spans="1:17" s="19" customFormat="1" ht="30" customHeight="1">
      <c r="A44" s="5" t="s">
        <v>106</v>
      </c>
      <c r="B44"/>
      <c r="C44" s="48">
        <v>879469645</v>
      </c>
      <c r="D44"/>
      <c r="E44" s="249">
        <v>-226466</v>
      </c>
      <c r="F44"/>
      <c r="G44" s="48">
        <v>879696111</v>
      </c>
      <c r="H44"/>
      <c r="I44" s="48">
        <v>21975740071</v>
      </c>
      <c r="J44"/>
      <c r="K44" s="48">
        <v>0</v>
      </c>
      <c r="L44"/>
      <c r="M44" s="48">
        <v>21975740071</v>
      </c>
      <c r="N44" s="184"/>
      <c r="P44" s="135"/>
      <c r="Q44" s="135"/>
    </row>
    <row r="45" spans="1:17" s="19" customFormat="1" ht="30" customHeight="1">
      <c r="A45" s="5" t="s">
        <v>253</v>
      </c>
      <c r="B45"/>
      <c r="C45" s="48">
        <v>2908978204</v>
      </c>
      <c r="D45"/>
      <c r="E45" s="48">
        <v>0</v>
      </c>
      <c r="F45"/>
      <c r="G45" s="48">
        <v>2908978204</v>
      </c>
      <c r="H45"/>
      <c r="I45" s="48">
        <v>24489522264</v>
      </c>
      <c r="J45"/>
      <c r="K45" s="48">
        <v>0</v>
      </c>
      <c r="L45"/>
      <c r="M45" s="48">
        <v>24489522264</v>
      </c>
      <c r="N45" s="184"/>
      <c r="P45" s="135"/>
      <c r="Q45" s="135"/>
    </row>
    <row r="46" spans="1:17" s="19" customFormat="1" ht="30" customHeight="1">
      <c r="A46" s="5" t="s">
        <v>107</v>
      </c>
      <c r="B46"/>
      <c r="C46" s="48">
        <v>11398</v>
      </c>
      <c r="D46"/>
      <c r="E46" s="48">
        <v>0</v>
      </c>
      <c r="F46"/>
      <c r="G46" s="48">
        <v>11398</v>
      </c>
      <c r="H46"/>
      <c r="I46" s="48">
        <v>51894</v>
      </c>
      <c r="J46"/>
      <c r="K46" s="48">
        <v>0</v>
      </c>
      <c r="L46"/>
      <c r="M46" s="48">
        <v>51894</v>
      </c>
      <c r="N46" s="184"/>
      <c r="P46" s="135"/>
      <c r="Q46" s="135"/>
    </row>
    <row r="47" spans="1:17" s="19" customFormat="1" ht="30" customHeight="1">
      <c r="A47" s="5" t="s">
        <v>108</v>
      </c>
      <c r="B47"/>
      <c r="C47" s="48">
        <v>0</v>
      </c>
      <c r="D47"/>
      <c r="E47" s="48">
        <v>0</v>
      </c>
      <c r="F47"/>
      <c r="G47" s="48">
        <v>0</v>
      </c>
      <c r="H47"/>
      <c r="I47" s="48">
        <v>18517053671</v>
      </c>
      <c r="J47"/>
      <c r="K47" s="48">
        <v>0</v>
      </c>
      <c r="L47"/>
      <c r="M47" s="48">
        <v>18517053671</v>
      </c>
      <c r="N47" s="184"/>
      <c r="P47" s="135"/>
      <c r="Q47" s="135"/>
    </row>
    <row r="48" spans="1:17" s="19" customFormat="1" ht="30" customHeight="1">
      <c r="A48" s="5" t="s">
        <v>296</v>
      </c>
      <c r="B48"/>
      <c r="C48" s="48">
        <v>1749754995</v>
      </c>
      <c r="D48"/>
      <c r="E48" s="249">
        <v>-1729793</v>
      </c>
      <c r="F48"/>
      <c r="G48" s="48">
        <v>1751484788</v>
      </c>
      <c r="H48"/>
      <c r="I48" s="48">
        <v>13384522619</v>
      </c>
      <c r="J48"/>
      <c r="K48" s="48">
        <v>0</v>
      </c>
      <c r="L48"/>
      <c r="M48" s="48">
        <v>13384522619</v>
      </c>
      <c r="N48" s="186"/>
      <c r="O48" s="29"/>
      <c r="P48" s="157"/>
      <c r="Q48" s="157"/>
    </row>
    <row r="49" spans="1:17" s="19" customFormat="1" ht="30" customHeight="1">
      <c r="A49" s="5" t="s">
        <v>109</v>
      </c>
      <c r="B49"/>
      <c r="C49" s="48">
        <v>1092318169</v>
      </c>
      <c r="D49"/>
      <c r="E49" s="249">
        <v>-10717029</v>
      </c>
      <c r="F49"/>
      <c r="G49" s="48">
        <v>1103035198</v>
      </c>
      <c r="H49"/>
      <c r="I49" s="48">
        <v>41843424670</v>
      </c>
      <c r="J49"/>
      <c r="K49" s="48">
        <v>0</v>
      </c>
      <c r="L49"/>
      <c r="M49" s="48">
        <v>41843424670</v>
      </c>
      <c r="N49" s="187"/>
      <c r="O49"/>
      <c r="P49" s="46"/>
      <c r="Q49" s="46"/>
    </row>
    <row r="50" spans="1:17" s="19" customFormat="1" ht="30" customHeight="1">
      <c r="A50" s="5" t="s">
        <v>316</v>
      </c>
      <c r="B50"/>
      <c r="C50" s="48">
        <v>0</v>
      </c>
      <c r="D50"/>
      <c r="E50" s="48">
        <v>0</v>
      </c>
      <c r="F50"/>
      <c r="G50" s="48">
        <v>0</v>
      </c>
      <c r="H50"/>
      <c r="I50" s="48">
        <v>3652369151</v>
      </c>
      <c r="J50"/>
      <c r="K50" s="48">
        <v>0</v>
      </c>
      <c r="L50"/>
      <c r="M50" s="48">
        <v>3652369151</v>
      </c>
      <c r="N50" s="187"/>
      <c r="O50"/>
      <c r="P50" s="46"/>
      <c r="Q50" s="46"/>
    </row>
    <row r="51" spans="1:17" s="19" customFormat="1" ht="30" customHeight="1">
      <c r="A51" s="5" t="s">
        <v>297</v>
      </c>
      <c r="B51"/>
      <c r="C51" s="48">
        <v>2418032760</v>
      </c>
      <c r="D51"/>
      <c r="E51" s="249">
        <v>-570058</v>
      </c>
      <c r="F51"/>
      <c r="G51" s="48">
        <v>2418602818</v>
      </c>
      <c r="H51"/>
      <c r="I51" s="48">
        <v>6045081900</v>
      </c>
      <c r="J51"/>
      <c r="K51" s="48">
        <v>11769578</v>
      </c>
      <c r="L51"/>
      <c r="M51" s="48">
        <v>6033312322</v>
      </c>
      <c r="N51" s="187"/>
      <c r="O51"/>
      <c r="P51" s="46"/>
      <c r="Q51" s="46"/>
    </row>
    <row r="52" spans="1:17" s="19" customFormat="1" ht="30" customHeight="1">
      <c r="A52" s="5" t="s">
        <v>298</v>
      </c>
      <c r="B52"/>
      <c r="C52" s="48">
        <v>2418032760</v>
      </c>
      <c r="D52"/>
      <c r="E52" s="249">
        <v>-607579</v>
      </c>
      <c r="F52"/>
      <c r="G52" s="48">
        <v>2418640339</v>
      </c>
      <c r="H52"/>
      <c r="I52" s="48">
        <v>5964480808</v>
      </c>
      <c r="J52"/>
      <c r="K52" s="48">
        <v>14785595</v>
      </c>
      <c r="L52"/>
      <c r="M52" s="48">
        <v>5949695213</v>
      </c>
      <c r="N52"/>
      <c r="O52"/>
      <c r="P52" s="46"/>
      <c r="Q52" s="46"/>
    </row>
    <row r="53" spans="1:17" s="19" customFormat="1" ht="30" customHeight="1">
      <c r="A53" s="5" t="s">
        <v>299</v>
      </c>
      <c r="B53"/>
      <c r="C53" s="48">
        <v>51603</v>
      </c>
      <c r="D53"/>
      <c r="E53" s="48">
        <v>0</v>
      </c>
      <c r="F53"/>
      <c r="G53" s="48">
        <v>51603</v>
      </c>
      <c r="H53"/>
      <c r="I53" s="48">
        <v>51603</v>
      </c>
      <c r="J53"/>
      <c r="K53" s="48">
        <v>0</v>
      </c>
      <c r="L53"/>
      <c r="M53" s="48">
        <v>51603</v>
      </c>
      <c r="N53"/>
      <c r="O53"/>
      <c r="P53" s="46"/>
      <c r="Q53" s="46"/>
    </row>
    <row r="54" spans="1:17" s="19" customFormat="1" ht="30" customHeight="1">
      <c r="A54" s="5" t="s">
        <v>300</v>
      </c>
      <c r="B54"/>
      <c r="C54" s="48">
        <v>2418032760</v>
      </c>
      <c r="D54"/>
      <c r="E54" s="249">
        <v>-267733</v>
      </c>
      <c r="F54"/>
      <c r="G54" s="48">
        <v>2418300493</v>
      </c>
      <c r="H54"/>
      <c r="I54" s="48">
        <v>4271857876</v>
      </c>
      <c r="J54"/>
      <c r="K54" s="48">
        <v>10133008</v>
      </c>
      <c r="L54"/>
      <c r="M54" s="48">
        <v>4261724868</v>
      </c>
      <c r="N54"/>
      <c r="O54"/>
      <c r="P54" s="46"/>
      <c r="Q54" s="46"/>
    </row>
    <row r="55" spans="1:17" s="19" customFormat="1" ht="30" customHeight="1">
      <c r="A55" s="5" t="s">
        <v>301</v>
      </c>
      <c r="B55"/>
      <c r="C55" s="48">
        <v>7979508180</v>
      </c>
      <c r="D55"/>
      <c r="E55" s="249">
        <v>-1367004</v>
      </c>
      <c r="F55"/>
      <c r="G55" s="48">
        <v>7980875184</v>
      </c>
      <c r="H55"/>
      <c r="I55" s="48">
        <v>13831147512</v>
      </c>
      <c r="J55"/>
      <c r="K55" s="48">
        <v>36123138</v>
      </c>
      <c r="L55"/>
      <c r="M55" s="48">
        <v>13795024374</v>
      </c>
      <c r="N55"/>
      <c r="O55"/>
      <c r="P55" s="46"/>
      <c r="Q55" s="46"/>
    </row>
    <row r="56" spans="1:17" s="19" customFormat="1" ht="30" customHeight="1">
      <c r="A56" s="5" t="s">
        <v>302</v>
      </c>
      <c r="B56"/>
      <c r="C56" s="48">
        <v>22066967197</v>
      </c>
      <c r="D56"/>
      <c r="E56" s="249">
        <v>-35211186</v>
      </c>
      <c r="F56"/>
      <c r="G56" s="48">
        <v>22102178383</v>
      </c>
      <c r="H56"/>
      <c r="I56" s="48">
        <v>39799207613</v>
      </c>
      <c r="J56"/>
      <c r="K56" s="48">
        <v>78395306</v>
      </c>
      <c r="L56"/>
      <c r="M56" s="48">
        <v>39720812307</v>
      </c>
      <c r="N56"/>
      <c r="O56"/>
      <c r="P56" s="46"/>
      <c r="Q56" s="46"/>
    </row>
    <row r="57" spans="1:17" s="19" customFormat="1" ht="30" customHeight="1">
      <c r="A57" s="5" t="s">
        <v>303</v>
      </c>
      <c r="B57"/>
      <c r="C57" s="48">
        <v>7270218560</v>
      </c>
      <c r="D57"/>
      <c r="E57" s="249">
        <v>-37537962</v>
      </c>
      <c r="F57"/>
      <c r="G57" s="48">
        <v>7307756522</v>
      </c>
      <c r="H57"/>
      <c r="I57" s="48">
        <v>14185792324</v>
      </c>
      <c r="J57"/>
      <c r="K57" s="48">
        <v>6768570</v>
      </c>
      <c r="L57"/>
      <c r="M57" s="48">
        <v>14179023754</v>
      </c>
      <c r="N57"/>
      <c r="O57"/>
      <c r="P57" s="46"/>
      <c r="Q57" s="46"/>
    </row>
    <row r="58" spans="1:17" s="19" customFormat="1" ht="30" customHeight="1">
      <c r="A58" s="5" t="s">
        <v>304</v>
      </c>
      <c r="B58"/>
      <c r="C58" s="48">
        <v>4836065550</v>
      </c>
      <c r="D58"/>
      <c r="E58" s="249">
        <v>-5396135</v>
      </c>
      <c r="F58"/>
      <c r="G58" s="48">
        <v>4841461685</v>
      </c>
      <c r="H58"/>
      <c r="I58" s="48">
        <v>8221311435</v>
      </c>
      <c r="J58"/>
      <c r="K58" s="48">
        <v>18983916</v>
      </c>
      <c r="L58"/>
      <c r="M58" s="48">
        <v>8202327519</v>
      </c>
      <c r="N58"/>
      <c r="O58"/>
      <c r="P58" s="46"/>
      <c r="Q58" s="46"/>
    </row>
    <row r="59" spans="1:17" s="19" customFormat="1" ht="30" customHeight="1">
      <c r="A59" s="5" t="s">
        <v>305</v>
      </c>
      <c r="B59"/>
      <c r="C59" s="48">
        <v>6045081960</v>
      </c>
      <c r="D59"/>
      <c r="E59" s="48">
        <v>32140328</v>
      </c>
      <c r="F59"/>
      <c r="G59" s="48">
        <v>6012941632</v>
      </c>
      <c r="H59"/>
      <c r="I59" s="48">
        <v>8866120208</v>
      </c>
      <c r="J59"/>
      <c r="K59" s="48">
        <v>68057733</v>
      </c>
      <c r="L59"/>
      <c r="M59" s="48">
        <v>8798062475</v>
      </c>
      <c r="N59"/>
      <c r="O59"/>
      <c r="P59" s="46"/>
      <c r="Q59" s="46"/>
    </row>
    <row r="60" spans="1:17" s="19" customFormat="1" ht="30" customHeight="1">
      <c r="A60" s="5" t="s">
        <v>306</v>
      </c>
      <c r="B60"/>
      <c r="C60" s="48">
        <v>3627049170</v>
      </c>
      <c r="D60"/>
      <c r="E60" s="249">
        <v>-1302833</v>
      </c>
      <c r="F60"/>
      <c r="G60" s="48">
        <v>3628352003</v>
      </c>
      <c r="H60"/>
      <c r="I60" s="48">
        <v>4473360643</v>
      </c>
      <c r="J60"/>
      <c r="K60" s="48">
        <v>14100746</v>
      </c>
      <c r="L60"/>
      <c r="M60" s="48">
        <v>4459259897</v>
      </c>
      <c r="N60"/>
      <c r="O60"/>
      <c r="P60" s="46"/>
      <c r="Q60" s="46"/>
    </row>
    <row r="61" spans="1:17" s="29" customFormat="1" ht="30" customHeight="1">
      <c r="A61" s="5" t="s">
        <v>307</v>
      </c>
      <c r="B61"/>
      <c r="C61" s="48">
        <v>3627049170</v>
      </c>
      <c r="D61"/>
      <c r="E61" s="249">
        <v>-1302833</v>
      </c>
      <c r="F61"/>
      <c r="G61" s="48">
        <v>3628352003</v>
      </c>
      <c r="H61"/>
      <c r="I61" s="48">
        <v>4473360643</v>
      </c>
      <c r="J61"/>
      <c r="K61" s="48">
        <v>14100746</v>
      </c>
      <c r="L61"/>
      <c r="M61" s="48">
        <v>4459259897</v>
      </c>
      <c r="N61"/>
      <c r="O61"/>
      <c r="P61" s="46"/>
      <c r="Q61" s="46"/>
    </row>
    <row r="62" spans="1:17" s="29" customFormat="1" ht="30" customHeight="1">
      <c r="A62" s="5" t="s">
        <v>308</v>
      </c>
      <c r="B62"/>
      <c r="C62" s="48">
        <v>4836065550</v>
      </c>
      <c r="D62"/>
      <c r="E62" s="48">
        <v>0</v>
      </c>
      <c r="F62"/>
      <c r="G62" s="48">
        <v>4836065550</v>
      </c>
      <c r="H62"/>
      <c r="I62" s="48">
        <v>4836065550</v>
      </c>
      <c r="J62"/>
      <c r="K62" s="48">
        <v>0</v>
      </c>
      <c r="L62"/>
      <c r="M62" s="48">
        <v>4836065550</v>
      </c>
      <c r="N62"/>
      <c r="O62"/>
      <c r="P62" s="46"/>
      <c r="Q62" s="46"/>
    </row>
    <row r="63" spans="1:17" s="29" customFormat="1" ht="30" customHeight="1">
      <c r="A63" s="5" t="s">
        <v>309</v>
      </c>
      <c r="B63"/>
      <c r="C63" s="48">
        <v>2095628392</v>
      </c>
      <c r="D63"/>
      <c r="E63" s="48">
        <v>6734685</v>
      </c>
      <c r="F63"/>
      <c r="G63" s="48">
        <v>2088893707</v>
      </c>
      <c r="H63"/>
      <c r="I63" s="48">
        <v>2095628392</v>
      </c>
      <c r="J63"/>
      <c r="K63" s="48">
        <v>6734685</v>
      </c>
      <c r="L63"/>
      <c r="M63" s="48">
        <v>2088893707</v>
      </c>
      <c r="N63"/>
      <c r="O63"/>
      <c r="P63" s="46"/>
      <c r="Q63" s="46"/>
    </row>
    <row r="64" spans="1:17" s="29" customFormat="1" ht="30" customHeight="1">
      <c r="A64" s="5" t="s">
        <v>310</v>
      </c>
      <c r="B64"/>
      <c r="C64" s="48">
        <v>322404370</v>
      </c>
      <c r="D64"/>
      <c r="E64" s="48">
        <v>7115535</v>
      </c>
      <c r="F64"/>
      <c r="G64" s="48">
        <v>315288835</v>
      </c>
      <c r="H64"/>
      <c r="I64" s="48">
        <v>322404370</v>
      </c>
      <c r="J64"/>
      <c r="K64" s="48">
        <v>7115535</v>
      </c>
      <c r="L64"/>
      <c r="M64" s="48">
        <v>315288835</v>
      </c>
      <c r="N64"/>
      <c r="O64"/>
      <c r="P64" s="46"/>
      <c r="Q64" s="46"/>
    </row>
    <row r="65" spans="1:17" s="29" customFormat="1" ht="30" customHeight="1">
      <c r="A65" s="5" t="s">
        <v>311</v>
      </c>
      <c r="B65"/>
      <c r="C65" s="48">
        <v>161202184</v>
      </c>
      <c r="D65"/>
      <c r="E65" s="48">
        <v>3557767</v>
      </c>
      <c r="F65"/>
      <c r="G65" s="48">
        <v>157644417</v>
      </c>
      <c r="H65"/>
      <c r="I65" s="48">
        <v>161202184</v>
      </c>
      <c r="J65"/>
      <c r="K65" s="48">
        <v>3557767</v>
      </c>
      <c r="L65"/>
      <c r="M65" s="48">
        <v>157644417</v>
      </c>
      <c r="N65"/>
      <c r="O65"/>
      <c r="P65" s="46"/>
      <c r="Q65" s="46"/>
    </row>
    <row r="66" spans="1:17" ht="27.75" customHeight="1" thickBot="1">
      <c r="A66" s="4" t="s">
        <v>14</v>
      </c>
      <c r="C66" s="222">
        <f>SUM(C7:C65)</f>
        <v>76752269218</v>
      </c>
      <c r="E66" s="230">
        <f>SUM(E7:E65)</f>
        <v>-46688296</v>
      </c>
      <c r="G66" s="222">
        <f>SUM(G7:G65)</f>
        <v>76798957514</v>
      </c>
      <c r="I66" s="222">
        <f>SUM(I7:I65)</f>
        <v>564958185563</v>
      </c>
      <c r="K66" s="222">
        <f>SUM(K7:K65)</f>
        <v>316562491</v>
      </c>
      <c r="M66" s="222">
        <f>SUM(M7:M65)</f>
        <v>564641623072</v>
      </c>
    </row>
    <row r="67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22"/>
  <sheetViews>
    <sheetView rightToLeft="1" view="pageBreakPreview" zoomScaleNormal="100" zoomScaleSheetLayoutView="100" workbookViewId="0">
      <selection activeCell="AA11" sqref="AA11"/>
    </sheetView>
  </sheetViews>
  <sheetFormatPr defaultRowHeight="15"/>
  <cols>
    <col min="1" max="1" width="3.5703125" style="19" bestFit="1" customWidth="1"/>
    <col min="2" max="2" width="2.5703125" style="19" customWidth="1"/>
    <col min="3" max="3" width="23.42578125" style="19" customWidth="1"/>
    <col min="4" max="4" width="1.28515625" style="19" customWidth="1"/>
    <col min="5" max="5" width="12.140625" style="19" bestFit="1" customWidth="1"/>
    <col min="6" max="6" width="1" style="19" customWidth="1"/>
    <col min="7" max="7" width="16.7109375" style="19" bestFit="1" customWidth="1"/>
    <col min="8" max="8" width="1.28515625" style="19" customWidth="1"/>
    <col min="9" max="9" width="18.140625" style="19" bestFit="1" customWidth="1"/>
    <col min="10" max="10" width="1.28515625" style="19" customWidth="1"/>
    <col min="11" max="11" width="11.140625" style="19" customWidth="1"/>
    <col min="12" max="12" width="1.28515625" style="19" customWidth="1"/>
    <col min="13" max="13" width="15.42578125" style="19" bestFit="1" customWidth="1"/>
    <col min="14" max="14" width="1" style="19" customWidth="1"/>
    <col min="15" max="15" width="13.5703125" style="19" bestFit="1" customWidth="1"/>
    <col min="16" max="16" width="1.28515625" style="19" customWidth="1"/>
    <col min="17" max="17" width="18.7109375" style="19" bestFit="1" customWidth="1"/>
    <col min="18" max="18" width="1.28515625" style="19" customWidth="1"/>
    <col min="19" max="19" width="12.140625" style="19" bestFit="1" customWidth="1"/>
    <col min="20" max="20" width="1.28515625" style="19" customWidth="1"/>
    <col min="21" max="21" width="16.140625" style="69" bestFit="1" customWidth="1"/>
    <col min="22" max="22" width="1.28515625" style="69" customWidth="1"/>
    <col min="23" max="23" width="16.140625" style="69" bestFit="1" customWidth="1"/>
    <col min="24" max="24" width="1.28515625" style="69" customWidth="1"/>
    <col min="25" max="25" width="17.5703125" style="69" bestFit="1" customWidth="1"/>
    <col min="26" max="26" width="1.28515625" style="69" customWidth="1"/>
    <col min="27" max="27" width="20.5703125" style="69" bestFit="1" customWidth="1"/>
    <col min="28" max="28" width="0.28515625" style="19" customWidth="1"/>
    <col min="29" max="29" width="9.140625" style="19"/>
    <col min="30" max="30" width="9.140625" style="37"/>
    <col min="31" max="16384" width="9.140625" style="19"/>
  </cols>
  <sheetData>
    <row r="1" spans="1:30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</row>
    <row r="2" spans="1:30" ht="30" customHeight="1">
      <c r="A2" s="260" t="s">
        <v>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</row>
    <row r="3" spans="1:30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</row>
    <row r="4" spans="1:30" s="20" customFormat="1" ht="15.75">
      <c r="A4" s="259" t="s">
        <v>233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D4" s="57"/>
    </row>
    <row r="5" spans="1:30" s="20" customFormat="1" ht="15.75">
      <c r="A5" s="259" t="s">
        <v>234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D5" s="57"/>
    </row>
    <row r="6" spans="1:30" ht="24" customHeight="1">
      <c r="E6" s="261" t="s">
        <v>272</v>
      </c>
      <c r="F6" s="261"/>
      <c r="G6" s="261"/>
      <c r="H6" s="261"/>
      <c r="I6" s="261"/>
      <c r="J6" s="21"/>
      <c r="K6" s="261" t="s">
        <v>2</v>
      </c>
      <c r="L6" s="261"/>
      <c r="M6" s="261"/>
      <c r="N6" s="261"/>
      <c r="O6" s="261"/>
      <c r="P6" s="261"/>
      <c r="Q6" s="261"/>
      <c r="R6" s="21"/>
      <c r="S6" s="261" t="s">
        <v>280</v>
      </c>
      <c r="T6" s="261"/>
      <c r="U6" s="261"/>
      <c r="V6" s="261"/>
      <c r="W6" s="261"/>
      <c r="X6" s="261"/>
      <c r="Y6" s="261"/>
      <c r="Z6" s="261"/>
      <c r="AA6" s="261"/>
    </row>
    <row r="7" spans="1:30" ht="21.75" customHeight="1">
      <c r="E7" s="22"/>
      <c r="F7" s="22"/>
      <c r="G7" s="22"/>
      <c r="H7" s="22"/>
      <c r="I7" s="22"/>
      <c r="J7" s="21"/>
      <c r="K7" s="262" t="s">
        <v>3</v>
      </c>
      <c r="L7" s="262"/>
      <c r="M7" s="262"/>
      <c r="N7" s="22"/>
      <c r="O7" s="262" t="s">
        <v>4</v>
      </c>
      <c r="P7" s="262"/>
      <c r="Q7" s="262"/>
      <c r="R7" s="21"/>
      <c r="S7" s="22"/>
      <c r="T7" s="22"/>
      <c r="U7" s="130"/>
      <c r="V7" s="130"/>
      <c r="W7" s="130"/>
      <c r="X7" s="130"/>
      <c r="Y7" s="130"/>
      <c r="Z7" s="130"/>
      <c r="AA7" s="130"/>
    </row>
    <row r="8" spans="1:30" ht="27" customHeight="1">
      <c r="A8" s="261" t="s">
        <v>5</v>
      </c>
      <c r="B8" s="261"/>
      <c r="C8" s="261"/>
      <c r="E8" s="24" t="s">
        <v>6</v>
      </c>
      <c r="F8" s="21"/>
      <c r="G8" s="1" t="s">
        <v>7</v>
      </c>
      <c r="H8" s="21"/>
      <c r="I8" s="1" t="s">
        <v>8</v>
      </c>
      <c r="J8" s="21"/>
      <c r="K8" s="2" t="s">
        <v>6</v>
      </c>
      <c r="L8" s="22"/>
      <c r="M8" s="2" t="s">
        <v>7</v>
      </c>
      <c r="N8" s="21"/>
      <c r="O8" s="2" t="s">
        <v>6</v>
      </c>
      <c r="P8" s="22"/>
      <c r="Q8" s="2" t="s">
        <v>9</v>
      </c>
      <c r="R8" s="21"/>
      <c r="S8" s="1" t="s">
        <v>6</v>
      </c>
      <c r="T8" s="21"/>
      <c r="U8" s="76" t="s">
        <v>10</v>
      </c>
      <c r="V8" s="79"/>
      <c r="W8" s="76" t="s">
        <v>7</v>
      </c>
      <c r="X8" s="79"/>
      <c r="Y8" s="76" t="s">
        <v>8</v>
      </c>
      <c r="Z8" s="79"/>
      <c r="AA8" s="76" t="s">
        <v>11</v>
      </c>
    </row>
    <row r="9" spans="1:30" s="30" customFormat="1" ht="35.1" customHeight="1">
      <c r="A9" s="255" t="s">
        <v>281</v>
      </c>
      <c r="B9" s="255"/>
      <c r="C9" s="255"/>
      <c r="E9" s="31">
        <v>0</v>
      </c>
      <c r="G9" s="31">
        <v>0</v>
      </c>
      <c r="I9" s="31">
        <v>0</v>
      </c>
      <c r="K9" s="31">
        <v>518</v>
      </c>
      <c r="M9" s="31">
        <v>3039270</v>
      </c>
      <c r="O9" s="139">
        <v>0</v>
      </c>
      <c r="Q9" s="31">
        <v>0</v>
      </c>
      <c r="S9" s="31">
        <v>518</v>
      </c>
      <c r="U9" s="55">
        <v>6580</v>
      </c>
      <c r="V9" s="97"/>
      <c r="W9" s="55">
        <v>3039270</v>
      </c>
      <c r="X9" s="97"/>
      <c r="Y9" s="55">
        <v>3388159.7820000001</v>
      </c>
      <c r="Z9" s="97"/>
      <c r="AA9" s="116">
        <f>(Y9/7325921202288)*100</f>
        <v>4.624892472146472E-5</v>
      </c>
      <c r="AC9" s="56"/>
      <c r="AD9" s="128"/>
    </row>
    <row r="10" spans="1:30" s="30" customFormat="1" ht="35.1" customHeight="1">
      <c r="A10" s="255" t="s">
        <v>282</v>
      </c>
      <c r="B10" s="255"/>
      <c r="C10" s="255"/>
      <c r="E10" s="31">
        <v>0</v>
      </c>
      <c r="G10" s="31">
        <v>0</v>
      </c>
      <c r="I10" s="31">
        <v>0</v>
      </c>
      <c r="K10" s="31">
        <v>108</v>
      </c>
      <c r="M10" s="31">
        <v>1474455</v>
      </c>
      <c r="O10" s="139">
        <v>0</v>
      </c>
      <c r="Q10" s="31">
        <v>0</v>
      </c>
      <c r="S10" s="31">
        <v>108</v>
      </c>
      <c r="U10" s="55">
        <v>18270</v>
      </c>
      <c r="V10" s="97"/>
      <c r="W10" s="55">
        <v>1474455</v>
      </c>
      <c r="X10" s="97"/>
      <c r="Y10" s="55">
        <v>1973160</v>
      </c>
      <c r="Z10" s="97"/>
      <c r="AA10" s="116">
        <f>(Y10/7325921202288)*100</f>
        <v>2.6933950632498628E-5</v>
      </c>
      <c r="AC10" s="56"/>
      <c r="AD10" s="128"/>
    </row>
    <row r="11" spans="1:30" s="30" customFormat="1" ht="35.1" customHeight="1">
      <c r="A11" s="255" t="s">
        <v>283</v>
      </c>
      <c r="B11" s="255"/>
      <c r="C11" s="255"/>
      <c r="E11" s="31">
        <v>0</v>
      </c>
      <c r="G11" s="31">
        <v>0</v>
      </c>
      <c r="I11" s="31">
        <v>0</v>
      </c>
      <c r="K11" s="31">
        <v>188</v>
      </c>
      <c r="M11" s="55">
        <v>2762399</v>
      </c>
      <c r="O11" s="139">
        <v>0</v>
      </c>
      <c r="Q11" s="31">
        <v>0</v>
      </c>
      <c r="S11" s="31">
        <v>188</v>
      </c>
      <c r="U11" s="55">
        <v>14680</v>
      </c>
      <c r="V11" s="97"/>
      <c r="W11" s="55">
        <v>2762399</v>
      </c>
      <c r="X11" s="97"/>
      <c r="Y11" s="55">
        <v>2743418.952</v>
      </c>
      <c r="Z11" s="97"/>
      <c r="AA11" s="116">
        <f>(Y11/7325921202288)*100</f>
        <v>3.7448108930562715E-5</v>
      </c>
      <c r="AC11" s="56"/>
      <c r="AD11" s="128"/>
    </row>
    <row r="12" spans="1:30" s="32" customFormat="1" ht="35.1" customHeight="1" thickBot="1">
      <c r="A12" s="260" t="s">
        <v>14</v>
      </c>
      <c r="B12" s="260"/>
      <c r="C12" s="260"/>
      <c r="D12" s="18"/>
      <c r="E12" s="136">
        <f>SUM(E9:E10)</f>
        <v>0</v>
      </c>
      <c r="G12" s="136">
        <f>SUM(G9:G10)</f>
        <v>0</v>
      </c>
      <c r="I12" s="136">
        <f>SUM(I9:I10)</f>
        <v>0</v>
      </c>
      <c r="K12" s="136"/>
      <c r="M12" s="136">
        <f>SUM(M9:M11)</f>
        <v>7276124</v>
      </c>
      <c r="O12" s="140">
        <f>SUM(O9:O10)</f>
        <v>0</v>
      </c>
      <c r="Q12" s="136">
        <f>SUM(Q9:Q10)</f>
        <v>0</v>
      </c>
      <c r="S12" s="136">
        <f>SUM(S9:S10)</f>
        <v>626</v>
      </c>
      <c r="U12" s="137">
        <f>SUM(U9:U11)</f>
        <v>39530</v>
      </c>
      <c r="V12" s="121"/>
      <c r="W12" s="137">
        <f>SUM(W9:W11)</f>
        <v>7276124</v>
      </c>
      <c r="X12" s="121"/>
      <c r="Y12" s="137">
        <f>SUM(Y9:Y11)</f>
        <v>8104738.7339999992</v>
      </c>
      <c r="Z12" s="121"/>
      <c r="AA12" s="138">
        <f>SUM(AA9:AA11)</f>
        <v>1.1063098428452607E-4</v>
      </c>
      <c r="AD12" s="129"/>
    </row>
    <row r="13" spans="1:30" ht="15.75" thickTop="1"/>
    <row r="18" spans="3:27" ht="15.75">
      <c r="C18" s="258"/>
      <c r="D18" s="258"/>
      <c r="E18" s="258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95"/>
      <c r="S18" s="256"/>
      <c r="T18" s="256"/>
      <c r="U18" s="257"/>
      <c r="V18" s="258"/>
    </row>
    <row r="20" spans="3:27">
      <c r="Q20" s="134"/>
      <c r="AA20" s="131"/>
    </row>
    <row r="21" spans="3:27">
      <c r="M21" s="254"/>
      <c r="N21" s="254"/>
      <c r="O21" s="254"/>
      <c r="Q21" s="135"/>
    </row>
    <row r="22" spans="3:27">
      <c r="M22" s="135"/>
    </row>
  </sheetData>
  <mergeCells count="23">
    <mergeCell ref="A5:AA5"/>
    <mergeCell ref="A12:C12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9:C9"/>
    <mergeCell ref="M21:O21"/>
    <mergeCell ref="A10:C10"/>
    <mergeCell ref="S18:T18"/>
    <mergeCell ref="U18:V18"/>
    <mergeCell ref="C18:E18"/>
    <mergeCell ref="F18:H18"/>
    <mergeCell ref="I18:J18"/>
    <mergeCell ref="K18:M18"/>
    <mergeCell ref="N18:Q18"/>
    <mergeCell ref="A11:C11"/>
  </mergeCells>
  <pageMargins left="0.39" right="0.39" top="0.39" bottom="0.39" header="0" footer="0"/>
  <pageSetup scale="57" fitToHeight="0" orientation="landscape" r:id="rId1"/>
  <ignoredErrors>
    <ignoredError sqref="E12:I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O25"/>
  <sheetViews>
    <sheetView rightToLeft="1" view="pageBreakPreview" topLeftCell="O8" zoomScaleNormal="100" zoomScaleSheetLayoutView="100" workbookViewId="0">
      <selection activeCell="AL25" sqref="AL25"/>
    </sheetView>
  </sheetViews>
  <sheetFormatPr defaultRowHeight="30" customHeight="1"/>
  <cols>
    <col min="1" max="1" width="5.140625" style="19" customWidth="1"/>
    <col min="2" max="2" width="28.5703125" style="19" customWidth="1"/>
    <col min="3" max="3" width="1.28515625" style="19" customWidth="1"/>
    <col min="4" max="4" width="13.140625" style="69" customWidth="1"/>
    <col min="5" max="5" width="1.28515625" style="69" customWidth="1"/>
    <col min="6" max="6" width="15" style="69" customWidth="1"/>
    <col min="7" max="7" width="1.28515625" style="69" customWidth="1"/>
    <col min="8" max="8" width="13" style="69" customWidth="1"/>
    <col min="9" max="9" width="1.28515625" style="69" customWidth="1"/>
    <col min="10" max="10" width="13" style="69" customWidth="1"/>
    <col min="11" max="11" width="1.28515625" style="69" customWidth="1"/>
    <col min="12" max="12" width="8.85546875" style="69" customWidth="1"/>
    <col min="13" max="13" width="1.28515625" style="69" customWidth="1"/>
    <col min="14" max="14" width="13" style="69" customWidth="1"/>
    <col min="15" max="15" width="1.28515625" style="69" customWidth="1"/>
    <col min="16" max="16" width="13" style="69" customWidth="1"/>
    <col min="17" max="17" width="1.28515625" style="69" customWidth="1"/>
    <col min="18" max="18" width="19.5703125" style="69" customWidth="1"/>
    <col min="19" max="19" width="1.28515625" style="69" customWidth="1"/>
    <col min="20" max="20" width="18.85546875" style="69" customWidth="1"/>
    <col min="21" max="21" width="1.28515625" style="69" customWidth="1"/>
    <col min="22" max="22" width="13" style="69" customWidth="1"/>
    <col min="23" max="23" width="1.28515625" style="69" customWidth="1"/>
    <col min="24" max="24" width="18.5703125" style="69" customWidth="1"/>
    <col min="25" max="25" width="1.28515625" style="69" customWidth="1"/>
    <col min="26" max="26" width="13" style="69" customWidth="1"/>
    <col min="27" max="27" width="1.28515625" style="69" customWidth="1"/>
    <col min="28" max="28" width="15.7109375" style="69" customWidth="1"/>
    <col min="29" max="29" width="1.28515625" style="69" customWidth="1"/>
    <col min="30" max="30" width="15.5703125" style="69" customWidth="1"/>
    <col min="31" max="31" width="1.28515625" style="19" customWidth="1"/>
    <col min="32" max="32" width="16.7109375" style="69" customWidth="1"/>
    <col min="33" max="33" width="1.28515625" style="69" customWidth="1"/>
    <col min="34" max="34" width="18.5703125" style="69" bestFit="1" customWidth="1"/>
    <col min="35" max="35" width="0.7109375" style="69" customWidth="1"/>
    <col min="36" max="36" width="19.28515625" style="69" bestFit="1" customWidth="1"/>
    <col min="37" max="37" width="1.28515625" style="19" customWidth="1"/>
    <col min="38" max="38" width="13" style="242" customWidth="1"/>
    <col min="39" max="39" width="8.5703125" style="19" customWidth="1"/>
    <col min="40" max="40" width="31.140625" style="19" customWidth="1"/>
    <col min="41" max="41" width="9.140625" style="37"/>
    <col min="42" max="16384" width="9.140625" style="19"/>
  </cols>
  <sheetData>
    <row r="1" spans="1:41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</row>
    <row r="2" spans="1:41" ht="30" customHeight="1">
      <c r="A2" s="260" t="s">
        <v>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</row>
    <row r="3" spans="1:41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N3" s="89">
        <v>7325921202288</v>
      </c>
    </row>
    <row r="4" spans="1:41" s="20" customFormat="1" ht="30" customHeight="1">
      <c r="A4" s="259" t="s">
        <v>238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O4" s="57"/>
    </row>
    <row r="5" spans="1:41" ht="30" customHeight="1">
      <c r="A5" s="261" t="s">
        <v>40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72" t="s">
        <v>272</v>
      </c>
      <c r="Q5" s="272"/>
      <c r="R5" s="272"/>
      <c r="S5" s="272"/>
      <c r="T5" s="272"/>
      <c r="V5" s="273" t="s">
        <v>2</v>
      </c>
      <c r="W5" s="273"/>
      <c r="X5" s="273"/>
      <c r="Y5" s="273"/>
      <c r="Z5" s="273"/>
      <c r="AA5" s="273"/>
      <c r="AB5" s="273"/>
      <c r="AD5" s="261" t="s">
        <v>280</v>
      </c>
      <c r="AE5" s="261"/>
      <c r="AF5" s="261"/>
      <c r="AG5" s="261"/>
      <c r="AH5" s="261"/>
      <c r="AI5" s="261"/>
      <c r="AJ5" s="261"/>
      <c r="AK5" s="261"/>
      <c r="AL5" s="261"/>
    </row>
    <row r="6" spans="1:41" ht="30" customHeight="1">
      <c r="A6" s="33"/>
      <c r="B6" s="33"/>
      <c r="C6" s="33"/>
      <c r="D6" s="268" t="s">
        <v>42</v>
      </c>
      <c r="E6" s="103"/>
      <c r="F6" s="268" t="s">
        <v>43</v>
      </c>
      <c r="G6" s="103"/>
      <c r="H6" s="268" t="s">
        <v>44</v>
      </c>
      <c r="I6" s="103"/>
      <c r="J6" s="270" t="s">
        <v>45</v>
      </c>
      <c r="K6" s="103"/>
      <c r="L6" s="268" t="s">
        <v>46</v>
      </c>
      <c r="M6" s="103"/>
      <c r="N6" s="270" t="s">
        <v>19</v>
      </c>
      <c r="O6" s="103"/>
      <c r="P6" s="270" t="s">
        <v>6</v>
      </c>
      <c r="Q6" s="103"/>
      <c r="R6" s="270" t="s">
        <v>7</v>
      </c>
      <c r="S6" s="103"/>
      <c r="T6" s="270" t="s">
        <v>8</v>
      </c>
      <c r="V6" s="266" t="s">
        <v>3</v>
      </c>
      <c r="W6" s="266"/>
      <c r="X6" s="266"/>
      <c r="Y6" s="103"/>
      <c r="Z6" s="266" t="s">
        <v>4</v>
      </c>
      <c r="AA6" s="266"/>
      <c r="AB6" s="266"/>
      <c r="AD6" s="103"/>
      <c r="AE6" s="33"/>
      <c r="AF6" s="103"/>
      <c r="AG6" s="103"/>
      <c r="AH6" s="103"/>
      <c r="AI6" s="103"/>
      <c r="AJ6" s="103"/>
      <c r="AK6" s="33"/>
      <c r="AL6" s="237"/>
    </row>
    <row r="7" spans="1:41" ht="40.5" customHeight="1">
      <c r="A7" s="261" t="s">
        <v>41</v>
      </c>
      <c r="B7" s="261"/>
      <c r="D7" s="269"/>
      <c r="F7" s="269"/>
      <c r="H7" s="269"/>
      <c r="J7" s="271"/>
      <c r="L7" s="269"/>
      <c r="N7" s="271"/>
      <c r="P7" s="271"/>
      <c r="R7" s="271"/>
      <c r="T7" s="271"/>
      <c r="V7" s="104" t="s">
        <v>6</v>
      </c>
      <c r="W7" s="103"/>
      <c r="X7" s="104" t="s">
        <v>7</v>
      </c>
      <c r="Z7" s="104" t="s">
        <v>6</v>
      </c>
      <c r="AA7" s="103"/>
      <c r="AB7" s="104" t="s">
        <v>9</v>
      </c>
      <c r="AD7" s="76" t="s">
        <v>6</v>
      </c>
      <c r="AF7" s="76" t="s">
        <v>10</v>
      </c>
      <c r="AH7" s="76" t="s">
        <v>7</v>
      </c>
      <c r="AJ7" s="76" t="s">
        <v>8</v>
      </c>
      <c r="AL7" s="238" t="s">
        <v>11</v>
      </c>
    </row>
    <row r="8" spans="1:41" ht="30" customHeight="1">
      <c r="A8" s="267" t="s">
        <v>47</v>
      </c>
      <c r="B8" s="267"/>
      <c r="D8" s="160" t="s">
        <v>48</v>
      </c>
      <c r="E8" s="79"/>
      <c r="F8" s="160" t="s">
        <v>48</v>
      </c>
      <c r="G8" s="79"/>
      <c r="H8" s="160" t="s">
        <v>49</v>
      </c>
      <c r="I8" s="79"/>
      <c r="J8" s="160" t="s">
        <v>50</v>
      </c>
      <c r="L8" s="161">
        <v>0</v>
      </c>
      <c r="M8" s="162"/>
      <c r="N8" s="161">
        <v>0</v>
      </c>
      <c r="P8" s="149">
        <v>45873</v>
      </c>
      <c r="Q8" s="79"/>
      <c r="R8" s="149">
        <v>25918689295</v>
      </c>
      <c r="S8" s="79"/>
      <c r="T8" s="149">
        <v>27894901733</v>
      </c>
      <c r="U8" s="79"/>
      <c r="V8" s="152">
        <v>0</v>
      </c>
      <c r="W8" s="212"/>
      <c r="X8" s="152">
        <v>0</v>
      </c>
      <c r="Y8" s="115"/>
      <c r="Z8" s="152">
        <v>0</v>
      </c>
      <c r="AA8" s="212"/>
      <c r="AB8" s="152">
        <v>0</v>
      </c>
      <c r="AC8" s="79"/>
      <c r="AD8" s="149">
        <f>P8</f>
        <v>45873</v>
      </c>
      <c r="AE8" s="21"/>
      <c r="AF8" s="209">
        <v>612400</v>
      </c>
      <c r="AG8" s="79"/>
      <c r="AH8" s="149">
        <v>27144571445</v>
      </c>
      <c r="AI8" s="79"/>
      <c r="AJ8" s="149">
        <v>29312111417</v>
      </c>
      <c r="AK8" s="21"/>
      <c r="AL8" s="239">
        <f>AJ8/AN3</f>
        <v>4.0011502454934088E-3</v>
      </c>
      <c r="AN8" s="135"/>
    </row>
    <row r="9" spans="1:41" ht="30" customHeight="1">
      <c r="A9" s="263" t="s">
        <v>51</v>
      </c>
      <c r="B9" s="263"/>
      <c r="D9" s="163" t="s">
        <v>48</v>
      </c>
      <c r="E9" s="79"/>
      <c r="F9" s="163" t="s">
        <v>48</v>
      </c>
      <c r="G9" s="79"/>
      <c r="H9" s="163" t="s">
        <v>49</v>
      </c>
      <c r="I9" s="79"/>
      <c r="J9" s="163" t="s">
        <v>52</v>
      </c>
      <c r="L9" s="164">
        <v>0</v>
      </c>
      <c r="M9" s="162"/>
      <c r="N9" s="164">
        <v>0</v>
      </c>
      <c r="P9" s="150">
        <v>205105</v>
      </c>
      <c r="Q9" s="79"/>
      <c r="R9" s="150">
        <v>106107939930</v>
      </c>
      <c r="S9" s="79"/>
      <c r="T9" s="150">
        <v>116888660090</v>
      </c>
      <c r="U9" s="79"/>
      <c r="V9" s="213">
        <v>72204</v>
      </c>
      <c r="W9" s="212"/>
      <c r="X9" s="213">
        <v>41352631120</v>
      </c>
      <c r="Y9" s="115"/>
      <c r="Z9" s="213">
        <v>0</v>
      </c>
      <c r="AA9" s="212"/>
      <c r="AB9" s="213">
        <v>0</v>
      </c>
      <c r="AC9" s="79"/>
      <c r="AD9" s="150">
        <v>277309</v>
      </c>
      <c r="AE9" s="21"/>
      <c r="AF9" s="55">
        <v>573390</v>
      </c>
      <c r="AG9" s="79"/>
      <c r="AH9" s="150">
        <v>147460571050</v>
      </c>
      <c r="AI9" s="79"/>
      <c r="AJ9" s="150">
        <v>158977387635</v>
      </c>
      <c r="AK9" s="21"/>
      <c r="AL9" s="240">
        <f>AJ9/AN3</f>
        <v>2.1700668522799407E-2</v>
      </c>
      <c r="AN9" s="135"/>
    </row>
    <row r="10" spans="1:41" ht="30" customHeight="1">
      <c r="A10" s="263" t="s">
        <v>53</v>
      </c>
      <c r="B10" s="263"/>
      <c r="D10" s="163" t="s">
        <v>48</v>
      </c>
      <c r="E10" s="79"/>
      <c r="F10" s="163" t="s">
        <v>48</v>
      </c>
      <c r="G10" s="79"/>
      <c r="H10" s="163" t="s">
        <v>54</v>
      </c>
      <c r="I10" s="79"/>
      <c r="J10" s="163" t="s">
        <v>55</v>
      </c>
      <c r="L10" s="164">
        <v>0</v>
      </c>
      <c r="M10" s="162"/>
      <c r="N10" s="164">
        <v>0</v>
      </c>
      <c r="P10" s="150">
        <v>120382</v>
      </c>
      <c r="Q10" s="79"/>
      <c r="R10" s="150">
        <v>75284012952</v>
      </c>
      <c r="S10" s="79"/>
      <c r="T10" s="150">
        <v>79784356624</v>
      </c>
      <c r="U10" s="79"/>
      <c r="V10" s="214">
        <v>24000</v>
      </c>
      <c r="W10" s="212"/>
      <c r="X10" s="213">
        <v>16053549174</v>
      </c>
      <c r="Y10" s="115"/>
      <c r="Z10" s="213">
        <v>0</v>
      </c>
      <c r="AA10" s="212"/>
      <c r="AB10" s="213">
        <v>0</v>
      </c>
      <c r="AC10" s="79"/>
      <c r="AD10" s="150">
        <f>P10+V10</f>
        <v>144382</v>
      </c>
      <c r="AE10" s="21"/>
      <c r="AF10" s="55">
        <v>670000</v>
      </c>
      <c r="AG10" s="79"/>
      <c r="AH10" s="150">
        <v>91337562126</v>
      </c>
      <c r="AI10" s="79"/>
      <c r="AJ10" s="150">
        <v>96718406611</v>
      </c>
      <c r="AK10" s="21"/>
      <c r="AL10" s="240">
        <f>AJ10/AN3</f>
        <v>1.3202217706190086E-2</v>
      </c>
      <c r="AN10" s="135"/>
    </row>
    <row r="11" spans="1:41" ht="30" customHeight="1">
      <c r="A11" s="263" t="s">
        <v>80</v>
      </c>
      <c r="B11" s="263"/>
      <c r="D11" s="163" t="s">
        <v>48</v>
      </c>
      <c r="E11" s="79"/>
      <c r="F11" s="163" t="s">
        <v>48</v>
      </c>
      <c r="G11" s="79"/>
      <c r="H11" s="163" t="s">
        <v>49</v>
      </c>
      <c r="I11" s="79"/>
      <c r="J11" s="163" t="s">
        <v>81</v>
      </c>
      <c r="L11" s="164">
        <v>0</v>
      </c>
      <c r="M11" s="162"/>
      <c r="N11" s="164">
        <v>0</v>
      </c>
      <c r="P11" s="150">
        <v>174715</v>
      </c>
      <c r="Q11" s="79"/>
      <c r="R11" s="150">
        <v>95070679401</v>
      </c>
      <c r="S11" s="79"/>
      <c r="T11" s="150">
        <v>102032534751</v>
      </c>
      <c r="U11" s="79"/>
      <c r="V11" s="213">
        <v>60000</v>
      </c>
      <c r="W11" s="212"/>
      <c r="X11" s="213">
        <v>35283994060</v>
      </c>
      <c r="Y11" s="115"/>
      <c r="Z11" s="213">
        <v>0</v>
      </c>
      <c r="AA11" s="212"/>
      <c r="AB11" s="213">
        <v>0</v>
      </c>
      <c r="AC11" s="79"/>
      <c r="AD11" s="150">
        <v>234715</v>
      </c>
      <c r="AE11" s="21"/>
      <c r="AF11" s="211">
        <v>588990</v>
      </c>
      <c r="AG11" s="79"/>
      <c r="AH11" s="150">
        <v>130354673461</v>
      </c>
      <c r="AI11" s="79"/>
      <c r="AJ11" s="150">
        <v>138219730982</v>
      </c>
      <c r="AK11" s="21"/>
      <c r="AL11" s="240">
        <f>AJ11/AN3</f>
        <v>1.8867215079904465E-2</v>
      </c>
      <c r="AN11" s="135"/>
    </row>
    <row r="12" spans="1:41" ht="30" customHeight="1">
      <c r="A12" s="263" t="s">
        <v>56</v>
      </c>
      <c r="B12" s="263"/>
      <c r="D12" s="163" t="s">
        <v>48</v>
      </c>
      <c r="E12" s="79"/>
      <c r="F12" s="163" t="s">
        <v>48</v>
      </c>
      <c r="G12" s="79"/>
      <c r="H12" s="163" t="s">
        <v>54</v>
      </c>
      <c r="I12" s="79"/>
      <c r="J12" s="163" t="s">
        <v>57</v>
      </c>
      <c r="L12" s="164">
        <v>0</v>
      </c>
      <c r="M12" s="162"/>
      <c r="N12" s="164">
        <v>0</v>
      </c>
      <c r="P12" s="150">
        <v>53378</v>
      </c>
      <c r="Q12" s="79"/>
      <c r="R12" s="150">
        <v>28950039215</v>
      </c>
      <c r="S12" s="79"/>
      <c r="T12" s="150">
        <v>31004862230</v>
      </c>
      <c r="U12" s="79"/>
      <c r="V12" s="213">
        <v>0</v>
      </c>
      <c r="W12" s="212"/>
      <c r="X12" s="213">
        <v>0</v>
      </c>
      <c r="Y12" s="115"/>
      <c r="Z12" s="213">
        <v>0</v>
      </c>
      <c r="AA12" s="212"/>
      <c r="AB12" s="213">
        <v>0</v>
      </c>
      <c r="AC12" s="79"/>
      <c r="AD12" s="150">
        <v>53378</v>
      </c>
      <c r="AE12" s="21"/>
      <c r="AF12" s="55">
        <v>587900</v>
      </c>
      <c r="AG12" s="79"/>
      <c r="AH12" s="150">
        <v>28950039215</v>
      </c>
      <c r="AI12" s="79"/>
      <c r="AJ12" s="150">
        <v>31375238407</v>
      </c>
      <c r="AK12" s="21"/>
      <c r="AL12" s="240">
        <f>AJ12/AN3</f>
        <v>4.2827703903232026E-3</v>
      </c>
      <c r="AN12" s="135"/>
    </row>
    <row r="13" spans="1:41" ht="30" customHeight="1">
      <c r="A13" s="263" t="s">
        <v>58</v>
      </c>
      <c r="B13" s="263"/>
      <c r="D13" s="163" t="s">
        <v>48</v>
      </c>
      <c r="E13" s="79"/>
      <c r="F13" s="163" t="s">
        <v>48</v>
      </c>
      <c r="G13" s="79"/>
      <c r="H13" s="163" t="s">
        <v>59</v>
      </c>
      <c r="I13" s="79"/>
      <c r="J13" s="163" t="s">
        <v>60</v>
      </c>
      <c r="L13" s="164">
        <v>0.23</v>
      </c>
      <c r="M13" s="162"/>
      <c r="N13" s="164">
        <v>0.23</v>
      </c>
      <c r="P13" s="150">
        <v>500000</v>
      </c>
      <c r="Q13" s="79"/>
      <c r="R13" s="150">
        <v>500000000000</v>
      </c>
      <c r="S13" s="79"/>
      <c r="T13" s="150">
        <v>548900493750</v>
      </c>
      <c r="U13" s="79"/>
      <c r="V13" s="213">
        <v>0</v>
      </c>
      <c r="W13" s="212"/>
      <c r="X13" s="213">
        <v>0</v>
      </c>
      <c r="Y13" s="115"/>
      <c r="Z13" s="213">
        <v>0</v>
      </c>
      <c r="AA13" s="212"/>
      <c r="AB13" s="213">
        <v>0</v>
      </c>
      <c r="AC13" s="79"/>
      <c r="AD13" s="150">
        <v>500000</v>
      </c>
      <c r="AE13" s="21"/>
      <c r="AF13" s="55">
        <v>1098000</v>
      </c>
      <c r="AG13" s="79"/>
      <c r="AH13" s="150">
        <v>500000000000</v>
      </c>
      <c r="AI13" s="79"/>
      <c r="AJ13" s="150">
        <v>548900493750</v>
      </c>
      <c r="AK13" s="21"/>
      <c r="AL13" s="240">
        <f>AJ13/AN3</f>
        <v>7.4925798216143757E-2</v>
      </c>
      <c r="AN13" s="135"/>
    </row>
    <row r="14" spans="1:41" ht="30" customHeight="1">
      <c r="A14" s="263" t="s">
        <v>61</v>
      </c>
      <c r="B14" s="263"/>
      <c r="D14" s="163" t="s">
        <v>48</v>
      </c>
      <c r="E14" s="79"/>
      <c r="F14" s="163" t="s">
        <v>48</v>
      </c>
      <c r="G14" s="79"/>
      <c r="H14" s="163" t="s">
        <v>62</v>
      </c>
      <c r="I14" s="79"/>
      <c r="J14" s="163" t="s">
        <v>63</v>
      </c>
      <c r="L14" s="164">
        <v>0.23</v>
      </c>
      <c r="M14" s="162"/>
      <c r="N14" s="164">
        <v>0.23</v>
      </c>
      <c r="P14" s="150">
        <v>455000</v>
      </c>
      <c r="Q14" s="79"/>
      <c r="R14" s="150">
        <v>455120924375</v>
      </c>
      <c r="S14" s="79"/>
      <c r="T14" s="150">
        <v>464015881875</v>
      </c>
      <c r="U14" s="79"/>
      <c r="V14" s="213">
        <v>0</v>
      </c>
      <c r="W14" s="212"/>
      <c r="X14" s="213">
        <v>0</v>
      </c>
      <c r="Y14" s="115"/>
      <c r="Z14" s="213">
        <v>0</v>
      </c>
      <c r="AA14" s="212"/>
      <c r="AB14" s="213">
        <v>0</v>
      </c>
      <c r="AC14" s="79"/>
      <c r="AD14" s="150">
        <v>455000</v>
      </c>
      <c r="AE14" s="21"/>
      <c r="AF14" s="211">
        <v>1020000</v>
      </c>
      <c r="AG14" s="79"/>
      <c r="AH14" s="150">
        <v>455120924375</v>
      </c>
      <c r="AI14" s="79"/>
      <c r="AJ14" s="150">
        <v>464015881875</v>
      </c>
      <c r="AK14" s="21"/>
      <c r="AL14" s="240">
        <f>(AJ14/7325921202288)</f>
        <v>6.333891248107891E-2</v>
      </c>
      <c r="AN14" s="135"/>
    </row>
    <row r="15" spans="1:41" ht="30" customHeight="1">
      <c r="A15" s="263" t="s">
        <v>66</v>
      </c>
      <c r="B15" s="263"/>
      <c r="D15" s="163" t="s">
        <v>48</v>
      </c>
      <c r="E15" s="79"/>
      <c r="F15" s="163" t="s">
        <v>48</v>
      </c>
      <c r="G15" s="79"/>
      <c r="H15" s="163" t="s">
        <v>67</v>
      </c>
      <c r="I15" s="79"/>
      <c r="J15" s="163" t="s">
        <v>68</v>
      </c>
      <c r="L15" s="164">
        <v>0.18</v>
      </c>
      <c r="M15" s="162"/>
      <c r="N15" s="164">
        <v>0.18</v>
      </c>
      <c r="P15" s="150">
        <v>445000</v>
      </c>
      <c r="Q15" s="79"/>
      <c r="R15" s="150">
        <v>407362388951</v>
      </c>
      <c r="S15" s="79"/>
      <c r="T15" s="150">
        <v>423785674922</v>
      </c>
      <c r="U15" s="79"/>
      <c r="V15" s="213">
        <v>0</v>
      </c>
      <c r="W15" s="212"/>
      <c r="X15" s="213">
        <v>0</v>
      </c>
      <c r="Y15" s="115"/>
      <c r="Z15" s="213">
        <v>0</v>
      </c>
      <c r="AA15" s="212"/>
      <c r="AB15" s="213">
        <v>0</v>
      </c>
      <c r="AC15" s="79"/>
      <c r="AD15" s="150">
        <v>455000</v>
      </c>
      <c r="AE15" s="21"/>
      <c r="AF15" s="211">
        <v>952500</v>
      </c>
      <c r="AG15" s="79"/>
      <c r="AH15" s="150">
        <v>407362388951</v>
      </c>
      <c r="AI15" s="79"/>
      <c r="AJ15" s="150">
        <v>423785674922</v>
      </c>
      <c r="AK15" s="21"/>
      <c r="AL15" s="240">
        <f t="shared" ref="AL15:AL23" si="0">(AJ15/7325921202288)</f>
        <v>5.7847424674680514E-2</v>
      </c>
      <c r="AN15" s="135"/>
    </row>
    <row r="16" spans="1:41" ht="30" customHeight="1">
      <c r="A16" s="263" t="s">
        <v>69</v>
      </c>
      <c r="B16" s="263"/>
      <c r="D16" s="163" t="s">
        <v>48</v>
      </c>
      <c r="E16" s="79"/>
      <c r="F16" s="163" t="s">
        <v>48</v>
      </c>
      <c r="G16" s="79"/>
      <c r="H16" s="163" t="s">
        <v>70</v>
      </c>
      <c r="I16" s="79"/>
      <c r="J16" s="163" t="s">
        <v>71</v>
      </c>
      <c r="L16" s="165">
        <v>0.20499999999999999</v>
      </c>
      <c r="M16" s="166"/>
      <c r="N16" s="165">
        <v>0.20499999999999999</v>
      </c>
      <c r="P16" s="150">
        <v>95000</v>
      </c>
      <c r="Q16" s="79"/>
      <c r="R16" s="150">
        <v>89772579934</v>
      </c>
      <c r="S16" s="79"/>
      <c r="T16" s="150">
        <v>87906564047</v>
      </c>
      <c r="U16" s="79"/>
      <c r="V16" s="213">
        <v>0</v>
      </c>
      <c r="W16" s="212"/>
      <c r="X16" s="213">
        <v>0</v>
      </c>
      <c r="Y16" s="115"/>
      <c r="Z16" s="213">
        <v>0</v>
      </c>
      <c r="AA16" s="212"/>
      <c r="AB16" s="213">
        <v>0</v>
      </c>
      <c r="AC16" s="79"/>
      <c r="AD16" s="150">
        <v>95000</v>
      </c>
      <c r="AE16" s="21"/>
      <c r="AF16" s="55">
        <v>925500</v>
      </c>
      <c r="AG16" s="79"/>
      <c r="AH16" s="150">
        <v>89772579934</v>
      </c>
      <c r="AI16" s="79"/>
      <c r="AJ16" s="150">
        <v>87906564047</v>
      </c>
      <c r="AK16" s="21"/>
      <c r="AL16" s="240">
        <f t="shared" si="0"/>
        <v>1.1999387055862053E-2</v>
      </c>
      <c r="AN16" s="135"/>
    </row>
    <row r="17" spans="1:41" ht="30" customHeight="1">
      <c r="A17" s="263" t="s">
        <v>72</v>
      </c>
      <c r="B17" s="263"/>
      <c r="D17" s="163" t="s">
        <v>48</v>
      </c>
      <c r="E17" s="79"/>
      <c r="F17" s="163" t="s">
        <v>48</v>
      </c>
      <c r="G17" s="79"/>
      <c r="H17" s="163" t="s">
        <v>73</v>
      </c>
      <c r="I17" s="79"/>
      <c r="J17" s="163" t="s">
        <v>74</v>
      </c>
      <c r="L17" s="165">
        <v>0.20499999999999999</v>
      </c>
      <c r="M17" s="166"/>
      <c r="N17" s="165">
        <v>0.20499999999999999</v>
      </c>
      <c r="P17" s="150">
        <v>102957</v>
      </c>
      <c r="Q17" s="79"/>
      <c r="R17" s="150">
        <v>99760185150</v>
      </c>
      <c r="S17" s="79"/>
      <c r="T17" s="150">
        <v>101908955653</v>
      </c>
      <c r="U17" s="79"/>
      <c r="V17" s="213">
        <v>0</v>
      </c>
      <c r="W17" s="212"/>
      <c r="X17" s="213">
        <v>0</v>
      </c>
      <c r="Y17" s="115"/>
      <c r="Z17" s="213">
        <v>0</v>
      </c>
      <c r="AA17" s="212"/>
      <c r="AB17" s="213">
        <v>0</v>
      </c>
      <c r="AC17" s="79"/>
      <c r="AD17" s="150">
        <v>102957</v>
      </c>
      <c r="AE17" s="21"/>
      <c r="AF17" s="210">
        <v>990000</v>
      </c>
      <c r="AG17" s="79"/>
      <c r="AH17" s="150">
        <v>99760185150</v>
      </c>
      <c r="AI17" s="79"/>
      <c r="AJ17" s="150">
        <v>101908955653</v>
      </c>
      <c r="AK17" s="21"/>
      <c r="AL17" s="240">
        <f t="shared" si="0"/>
        <v>1.3910735979684334E-2</v>
      </c>
      <c r="AN17" s="135"/>
    </row>
    <row r="18" spans="1:41" ht="30" customHeight="1">
      <c r="A18" s="263" t="s">
        <v>75</v>
      </c>
      <c r="B18" s="263"/>
      <c r="D18" s="163" t="s">
        <v>48</v>
      </c>
      <c r="E18" s="79"/>
      <c r="F18" s="163" t="s">
        <v>48</v>
      </c>
      <c r="G18" s="79"/>
      <c r="H18" s="163" t="s">
        <v>73</v>
      </c>
      <c r="I18" s="79"/>
      <c r="J18" s="163" t="s">
        <v>76</v>
      </c>
      <c r="L18" s="165">
        <v>0.20499999999999999</v>
      </c>
      <c r="M18" s="166"/>
      <c r="N18" s="165">
        <v>0.20499999999999999</v>
      </c>
      <c r="P18" s="150">
        <v>106340</v>
      </c>
      <c r="Q18" s="79"/>
      <c r="R18" s="150">
        <v>99759680800</v>
      </c>
      <c r="S18" s="79"/>
      <c r="T18" s="150">
        <v>101111010307</v>
      </c>
      <c r="U18" s="79"/>
      <c r="V18" s="213">
        <v>0</v>
      </c>
      <c r="W18" s="212"/>
      <c r="X18" s="213">
        <v>0</v>
      </c>
      <c r="Y18" s="115"/>
      <c r="Z18" s="213">
        <v>0</v>
      </c>
      <c r="AA18" s="212"/>
      <c r="AB18" s="213">
        <v>0</v>
      </c>
      <c r="AC18" s="79"/>
      <c r="AD18" s="150">
        <v>106340</v>
      </c>
      <c r="AE18" s="21"/>
      <c r="AF18" s="211">
        <v>951000</v>
      </c>
      <c r="AG18" s="79"/>
      <c r="AH18" s="150">
        <v>99759680800</v>
      </c>
      <c r="AI18" s="79"/>
      <c r="AJ18" s="150">
        <v>101111010307</v>
      </c>
      <c r="AK18" s="21"/>
      <c r="AL18" s="240">
        <f t="shared" si="0"/>
        <v>1.3801815159494406E-2</v>
      </c>
      <c r="AN18" s="135"/>
    </row>
    <row r="19" spans="1:41" ht="30" customHeight="1">
      <c r="A19" s="263" t="s">
        <v>77</v>
      </c>
      <c r="B19" s="263"/>
      <c r="D19" s="163" t="s">
        <v>48</v>
      </c>
      <c r="E19" s="79"/>
      <c r="F19" s="163" t="s">
        <v>48</v>
      </c>
      <c r="G19" s="79"/>
      <c r="H19" s="163" t="s">
        <v>78</v>
      </c>
      <c r="I19" s="79"/>
      <c r="J19" s="163" t="s">
        <v>79</v>
      </c>
      <c r="L19" s="164">
        <v>0.23</v>
      </c>
      <c r="M19" s="162"/>
      <c r="N19" s="164">
        <v>0.23</v>
      </c>
      <c r="P19" s="150">
        <v>200000</v>
      </c>
      <c r="Q19" s="79"/>
      <c r="R19" s="150">
        <v>200000000000</v>
      </c>
      <c r="S19" s="79"/>
      <c r="T19" s="150">
        <v>215960850000</v>
      </c>
      <c r="U19" s="79"/>
      <c r="V19" s="213">
        <v>0</v>
      </c>
      <c r="W19" s="212"/>
      <c r="X19" s="213">
        <v>0</v>
      </c>
      <c r="Y19" s="115"/>
      <c r="Z19" s="213">
        <v>0</v>
      </c>
      <c r="AA19" s="212"/>
      <c r="AB19" s="213">
        <v>0</v>
      </c>
      <c r="AC19" s="79"/>
      <c r="AD19" s="150">
        <v>200000</v>
      </c>
      <c r="AE19" s="21"/>
      <c r="AF19" s="211">
        <v>1080000</v>
      </c>
      <c r="AG19" s="79"/>
      <c r="AH19" s="150">
        <v>200000000000</v>
      </c>
      <c r="AI19" s="79"/>
      <c r="AJ19" s="150">
        <v>215960850000</v>
      </c>
      <c r="AK19" s="21"/>
      <c r="AL19" s="240">
        <f>(AJ19/7325921202288)</f>
        <v>2.9479002576843449E-2</v>
      </c>
      <c r="AN19" s="135"/>
    </row>
    <row r="20" spans="1:41" ht="30" customHeight="1">
      <c r="A20" s="263" t="s">
        <v>235</v>
      </c>
      <c r="B20" s="263"/>
      <c r="D20" s="163" t="s">
        <v>48</v>
      </c>
      <c r="E20" s="79"/>
      <c r="F20" s="163" t="s">
        <v>48</v>
      </c>
      <c r="G20" s="79"/>
      <c r="H20" s="163" t="s">
        <v>236</v>
      </c>
      <c r="I20" s="79"/>
      <c r="J20" s="163" t="s">
        <v>237</v>
      </c>
      <c r="L20" s="164">
        <v>0</v>
      </c>
      <c r="M20" s="162"/>
      <c r="N20" s="164">
        <v>0</v>
      </c>
      <c r="P20" s="150">
        <v>308288</v>
      </c>
      <c r="Q20" s="79"/>
      <c r="R20" s="150">
        <v>162227646512</v>
      </c>
      <c r="S20" s="79"/>
      <c r="T20" s="150">
        <v>173096995522</v>
      </c>
      <c r="U20" s="79"/>
      <c r="V20" s="213">
        <v>88875</v>
      </c>
      <c r="W20" s="212"/>
      <c r="X20" s="213">
        <v>50162141470</v>
      </c>
      <c r="Y20" s="115"/>
      <c r="Z20" s="213">
        <v>0</v>
      </c>
      <c r="AA20" s="212"/>
      <c r="AB20" s="213">
        <v>0</v>
      </c>
      <c r="AC20" s="79"/>
      <c r="AD20" s="150">
        <f>P20+V20</f>
        <v>397163</v>
      </c>
      <c r="AE20" s="21"/>
      <c r="AF20" s="211">
        <v>564310</v>
      </c>
      <c r="AG20" s="79"/>
      <c r="AH20" s="150">
        <v>212389787982</v>
      </c>
      <c r="AI20" s="79"/>
      <c r="AJ20" s="150">
        <v>224082430227</v>
      </c>
      <c r="AK20" s="21"/>
      <c r="AL20" s="240">
        <f t="shared" si="0"/>
        <v>3.058761131050871E-2</v>
      </c>
      <c r="AN20" s="135"/>
    </row>
    <row r="21" spans="1:41" ht="30" customHeight="1">
      <c r="A21" s="263" t="s">
        <v>266</v>
      </c>
      <c r="B21" s="263"/>
      <c r="D21" s="163" t="s">
        <v>48</v>
      </c>
      <c r="E21" s="79"/>
      <c r="F21" s="163" t="s">
        <v>48</v>
      </c>
      <c r="G21" s="79"/>
      <c r="H21" s="163" t="s">
        <v>270</v>
      </c>
      <c r="I21" s="79"/>
      <c r="J21" s="163" t="s">
        <v>263</v>
      </c>
      <c r="L21" s="164">
        <v>0.23</v>
      </c>
      <c r="M21" s="162"/>
      <c r="N21" s="164">
        <v>0.23</v>
      </c>
      <c r="P21" s="150">
        <v>500000</v>
      </c>
      <c r="Q21" s="79"/>
      <c r="R21" s="150">
        <v>500000000000</v>
      </c>
      <c r="S21" s="79"/>
      <c r="T21" s="150">
        <v>499909375000</v>
      </c>
      <c r="U21" s="79"/>
      <c r="V21" s="213">
        <v>0</v>
      </c>
      <c r="W21" s="212"/>
      <c r="X21" s="213">
        <v>0</v>
      </c>
      <c r="Y21" s="115"/>
      <c r="Z21" s="213">
        <v>0</v>
      </c>
      <c r="AA21" s="212"/>
      <c r="AB21" s="213">
        <v>0</v>
      </c>
      <c r="AC21" s="79"/>
      <c r="AD21" s="150">
        <v>500000</v>
      </c>
      <c r="AE21" s="21"/>
      <c r="AF21" s="211">
        <v>1000000</v>
      </c>
      <c r="AG21" s="154"/>
      <c r="AH21" s="153">
        <v>500000000000</v>
      </c>
      <c r="AI21" s="154"/>
      <c r="AJ21" s="153">
        <v>499909375000</v>
      </c>
      <c r="AK21" s="21"/>
      <c r="AL21" s="240">
        <f t="shared" si="0"/>
        <v>6.823843189084132E-2</v>
      </c>
      <c r="AN21" s="135"/>
    </row>
    <row r="22" spans="1:41" ht="30" customHeight="1">
      <c r="A22" s="264" t="s">
        <v>264</v>
      </c>
      <c r="B22" s="264"/>
      <c r="D22" s="163" t="s">
        <v>269</v>
      </c>
      <c r="E22" s="79"/>
      <c r="F22" s="163" t="s">
        <v>269</v>
      </c>
      <c r="G22" s="79"/>
      <c r="H22" s="163" t="s">
        <v>285</v>
      </c>
      <c r="I22" s="79"/>
      <c r="J22" s="163" t="s">
        <v>265</v>
      </c>
      <c r="L22" s="163">
        <v>20.5</v>
      </c>
      <c r="M22" s="162"/>
      <c r="N22" s="163">
        <v>20.5</v>
      </c>
      <c r="P22" s="150">
        <v>500000</v>
      </c>
      <c r="Q22" s="79"/>
      <c r="R22" s="150">
        <v>500000000000</v>
      </c>
      <c r="S22" s="79"/>
      <c r="T22" s="150">
        <v>500000000000</v>
      </c>
      <c r="U22" s="79"/>
      <c r="V22" s="213">
        <v>0</v>
      </c>
      <c r="W22" s="212"/>
      <c r="X22" s="213">
        <v>0</v>
      </c>
      <c r="Y22" s="115"/>
      <c r="Z22" s="213">
        <v>0</v>
      </c>
      <c r="AA22" s="212"/>
      <c r="AB22" s="213">
        <v>0</v>
      </c>
      <c r="AC22" s="79"/>
      <c r="AD22" s="150">
        <f>P22</f>
        <v>500000</v>
      </c>
      <c r="AE22" s="21"/>
      <c r="AF22" s="55"/>
      <c r="AG22" s="79"/>
      <c r="AH22" s="150">
        <f>R22</f>
        <v>500000000000</v>
      </c>
      <c r="AI22" s="79"/>
      <c r="AJ22" s="150">
        <f>T22</f>
        <v>500000000000</v>
      </c>
      <c r="AK22" s="21"/>
      <c r="AL22" s="240">
        <f>(AJ22/7325921202288)</f>
        <v>6.8250802348767028E-2</v>
      </c>
      <c r="AN22" s="135"/>
    </row>
    <row r="23" spans="1:41" ht="30" customHeight="1">
      <c r="A23" s="265" t="s">
        <v>284</v>
      </c>
      <c r="B23" s="265"/>
      <c r="D23" s="163" t="s">
        <v>48</v>
      </c>
      <c r="E23" s="79"/>
      <c r="F23" s="163" t="s">
        <v>48</v>
      </c>
      <c r="G23" s="79"/>
      <c r="H23" s="163" t="s">
        <v>286</v>
      </c>
      <c r="I23" s="79"/>
      <c r="J23" s="163" t="s">
        <v>216</v>
      </c>
      <c r="L23" s="164">
        <v>0.18</v>
      </c>
      <c r="M23" s="162"/>
      <c r="N23" s="164">
        <v>0.18</v>
      </c>
      <c r="P23" s="150">
        <v>0</v>
      </c>
      <c r="Q23" s="79"/>
      <c r="R23" s="150">
        <v>0</v>
      </c>
      <c r="S23" s="79"/>
      <c r="T23" s="150">
        <v>0</v>
      </c>
      <c r="U23" s="79"/>
      <c r="V23" s="213">
        <v>5000</v>
      </c>
      <c r="W23" s="212"/>
      <c r="X23" s="213">
        <v>4720855500</v>
      </c>
      <c r="Y23" s="115"/>
      <c r="Z23" s="213">
        <v>0</v>
      </c>
      <c r="AA23" s="212"/>
      <c r="AB23" s="213">
        <v>0</v>
      </c>
      <c r="AC23" s="79"/>
      <c r="AD23" s="150">
        <v>5000</v>
      </c>
      <c r="AE23" s="21"/>
      <c r="AF23" s="55">
        <v>948600</v>
      </c>
      <c r="AG23" s="79"/>
      <c r="AH23" s="150">
        <v>4720855500</v>
      </c>
      <c r="AI23" s="79"/>
      <c r="AJ23" s="150">
        <v>4742140331</v>
      </c>
      <c r="AK23" s="21"/>
      <c r="AL23" s="240">
        <f t="shared" si="0"/>
        <v>6.4730976488239526E-4</v>
      </c>
      <c r="AN23" s="135"/>
    </row>
    <row r="24" spans="1:41" ht="30" customHeight="1">
      <c r="A24" s="263" t="s">
        <v>268</v>
      </c>
      <c r="B24" s="263"/>
      <c r="D24" s="163" t="s">
        <v>48</v>
      </c>
      <c r="E24" s="79"/>
      <c r="F24" s="163" t="s">
        <v>48</v>
      </c>
      <c r="G24" s="79"/>
      <c r="H24" s="163" t="s">
        <v>206</v>
      </c>
      <c r="I24" s="79"/>
      <c r="J24" s="163" t="s">
        <v>271</v>
      </c>
      <c r="L24" s="164">
        <v>0</v>
      </c>
      <c r="M24" s="162"/>
      <c r="N24" s="164">
        <v>0</v>
      </c>
      <c r="P24" s="150">
        <v>76034</v>
      </c>
      <c r="Q24" s="79"/>
      <c r="R24" s="150">
        <v>51842516750</v>
      </c>
      <c r="S24" s="79"/>
      <c r="T24" s="150">
        <v>54506496906</v>
      </c>
      <c r="U24" s="79"/>
      <c r="V24" s="213">
        <v>0</v>
      </c>
      <c r="W24" s="212"/>
      <c r="X24" s="213">
        <v>0</v>
      </c>
      <c r="Y24" s="115"/>
      <c r="Z24" s="213">
        <v>700</v>
      </c>
      <c r="AA24" s="212"/>
      <c r="AB24" s="213">
        <v>505868296</v>
      </c>
      <c r="AC24" s="79"/>
      <c r="AD24" s="150">
        <v>75334</v>
      </c>
      <c r="AE24" s="21"/>
      <c r="AF24" s="215">
        <v>723300</v>
      </c>
      <c r="AG24" s="79"/>
      <c r="AH24" s="150">
        <v>51365233407</v>
      </c>
      <c r="AI24" s="79"/>
      <c r="AJ24" s="150">
        <v>54479206054</v>
      </c>
      <c r="AK24" s="21"/>
      <c r="AL24" s="240">
        <f>(AJ24/7325921202288)</f>
        <v>7.4364990490186121E-3</v>
      </c>
      <c r="AN24" s="135"/>
    </row>
    <row r="25" spans="1:41" s="29" customFormat="1" ht="30" customHeight="1" thickBot="1">
      <c r="A25" s="260" t="s">
        <v>14</v>
      </c>
      <c r="B25" s="260"/>
      <c r="D25" s="125"/>
      <c r="E25" s="74"/>
      <c r="F25" s="125"/>
      <c r="G25" s="74"/>
      <c r="H25" s="125"/>
      <c r="I25" s="74"/>
      <c r="J25" s="125"/>
      <c r="K25" s="74"/>
      <c r="L25" s="125"/>
      <c r="M25" s="74"/>
      <c r="N25" s="125"/>
      <c r="O25" s="74"/>
      <c r="P25" s="151">
        <f>SUM(P8:P24)</f>
        <v>3888072</v>
      </c>
      <c r="Q25" s="107"/>
      <c r="R25" s="151">
        <f>SUM(R8:R24)</f>
        <v>3397177283265</v>
      </c>
      <c r="S25" s="107"/>
      <c r="T25" s="151">
        <f>SUM(T8:T24)</f>
        <v>3528707613410</v>
      </c>
      <c r="U25" s="107"/>
      <c r="V25" s="151"/>
      <c r="W25" s="107"/>
      <c r="X25" s="151">
        <f>SUM(X8:X24)</f>
        <v>147573171324</v>
      </c>
      <c r="Y25" s="107"/>
      <c r="Z25" s="151"/>
      <c r="AA25" s="107"/>
      <c r="AB25" s="151">
        <f>SUM(AB8:AB24)</f>
        <v>505868296</v>
      </c>
      <c r="AC25" s="107"/>
      <c r="AD25" s="151"/>
      <c r="AE25" s="27"/>
      <c r="AF25" s="155"/>
      <c r="AG25" s="107"/>
      <c r="AH25" s="151"/>
      <c r="AI25" s="107"/>
      <c r="AJ25" s="151">
        <f>SUM(AJ8:AJ24)</f>
        <v>3681405457218</v>
      </c>
      <c r="AK25" s="27"/>
      <c r="AL25" s="241">
        <f>SUM(AL8:AL24)</f>
        <v>0.50251775245251606</v>
      </c>
      <c r="AO25" s="59"/>
    </row>
  </sheetData>
  <mergeCells count="38">
    <mergeCell ref="A1:AL1"/>
    <mergeCell ref="A2:AL2"/>
    <mergeCell ref="A3:AL3"/>
    <mergeCell ref="A5:O5"/>
    <mergeCell ref="P5:T5"/>
    <mergeCell ref="V5:AB5"/>
    <mergeCell ref="AD5:AL5"/>
    <mergeCell ref="A4:AL4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0:B10"/>
    <mergeCell ref="A12:B12"/>
    <mergeCell ref="A13:B13"/>
    <mergeCell ref="A14:B14"/>
    <mergeCell ref="A11:B11"/>
    <mergeCell ref="A25:B25"/>
    <mergeCell ref="A15:B15"/>
    <mergeCell ref="A16:B16"/>
    <mergeCell ref="A17:B17"/>
    <mergeCell ref="A18:B18"/>
    <mergeCell ref="A19:B19"/>
    <mergeCell ref="A20:B20"/>
    <mergeCell ref="A21:B21"/>
    <mergeCell ref="A22:B22"/>
    <mergeCell ref="A24:B24"/>
    <mergeCell ref="A23:B23"/>
  </mergeCells>
  <pageMargins left="0.39" right="0.39" top="0.39" bottom="0.39" header="0" footer="0"/>
  <pageSetup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Q12"/>
  <sheetViews>
    <sheetView rightToLeft="1" view="pageBreakPreview" zoomScaleNormal="100" zoomScaleSheetLayoutView="100" workbookViewId="0">
      <selection activeCell="V11" sqref="V11"/>
    </sheetView>
  </sheetViews>
  <sheetFormatPr defaultRowHeight="30" customHeight="1"/>
  <cols>
    <col min="1" max="1" width="9" style="63" bestFit="1" customWidth="1"/>
    <col min="2" max="2" width="5.140625" style="63" customWidth="1"/>
    <col min="3" max="3" width="1.28515625" style="63" customWidth="1"/>
    <col min="4" max="4" width="19.7109375" style="63" customWidth="1"/>
    <col min="5" max="5" width="1.28515625" style="63" customWidth="1"/>
    <col min="6" max="6" width="29.140625" style="63" bestFit="1" customWidth="1"/>
    <col min="7" max="7" width="1.28515625" style="63" customWidth="1"/>
    <col min="8" max="8" width="13.7109375" style="63" bestFit="1" customWidth="1"/>
    <col min="9" max="9" width="1.28515625" style="63" customWidth="1"/>
    <col min="10" max="10" width="10.42578125" style="63" customWidth="1"/>
    <col min="11" max="11" width="9.140625" style="63" customWidth="1"/>
    <col min="12" max="12" width="1.28515625" style="63" customWidth="1"/>
    <col min="13" max="13" width="27.7109375" style="63" customWidth="1"/>
    <col min="14" max="14" width="1.28515625" style="63" customWidth="1"/>
    <col min="15" max="15" width="14.28515625" style="63" customWidth="1"/>
    <col min="16" max="16" width="1.28515625" style="63" customWidth="1"/>
    <col min="17" max="17" width="23.7109375" style="63" customWidth="1"/>
    <col min="18" max="18" width="0.28515625" style="63" customWidth="1"/>
    <col min="19" max="16384" width="9.140625" style="63"/>
  </cols>
  <sheetData>
    <row r="1" spans="1:17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</row>
    <row r="2" spans="1:17" ht="30" customHeight="1">
      <c r="A2" s="260" t="s">
        <v>110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</row>
    <row r="3" spans="1:17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</row>
    <row r="5" spans="1:17" s="64" customFormat="1" ht="30" customHeight="1">
      <c r="A5" s="259" t="s">
        <v>255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</row>
    <row r="6" spans="1:17" ht="30" customHeight="1">
      <c r="M6" s="278" t="s">
        <v>168</v>
      </c>
      <c r="O6" s="260" t="s">
        <v>174</v>
      </c>
      <c r="Q6" s="278" t="s">
        <v>169</v>
      </c>
    </row>
    <row r="7" spans="1:17" ht="30" customHeight="1">
      <c r="A7" s="261" t="s">
        <v>170</v>
      </c>
      <c r="B7" s="261"/>
      <c r="D7" s="1" t="s">
        <v>171</v>
      </c>
      <c r="F7" s="1" t="s">
        <v>172</v>
      </c>
      <c r="H7" s="18" t="s">
        <v>25</v>
      </c>
      <c r="J7" s="261" t="s">
        <v>173</v>
      </c>
      <c r="K7" s="261"/>
      <c r="M7" s="278"/>
      <c r="O7" s="279"/>
      <c r="Q7" s="278"/>
    </row>
    <row r="8" spans="1:17" s="54" customFormat="1" ht="30" customHeight="1">
      <c r="A8" s="276" t="s">
        <v>175</v>
      </c>
      <c r="B8" s="276"/>
      <c r="D8" s="276" t="s">
        <v>175</v>
      </c>
      <c r="F8" s="65" t="s">
        <v>230</v>
      </c>
      <c r="H8" s="141">
        <v>455000</v>
      </c>
      <c r="I8" s="142"/>
      <c r="J8" s="275">
        <v>455120924375</v>
      </c>
      <c r="K8" s="275"/>
      <c r="L8" s="142"/>
      <c r="M8" s="141">
        <v>10316155919</v>
      </c>
      <c r="N8" s="142"/>
      <c r="O8" s="143">
        <v>1000000</v>
      </c>
      <c r="Q8" s="146">
        <v>0.32</v>
      </c>
    </row>
    <row r="9" spans="1:17" s="54" customFormat="1" ht="30" customHeight="1">
      <c r="A9" s="277"/>
      <c r="B9" s="277"/>
      <c r="D9" s="277"/>
      <c r="F9" s="54" t="s">
        <v>231</v>
      </c>
      <c r="H9" s="143">
        <v>200000</v>
      </c>
      <c r="I9" s="142"/>
      <c r="J9" s="274">
        <v>200000000000</v>
      </c>
      <c r="K9" s="274"/>
      <c r="L9" s="142"/>
      <c r="M9" s="143">
        <v>5469109575</v>
      </c>
      <c r="N9" s="142"/>
      <c r="O9" s="143">
        <v>1000000</v>
      </c>
      <c r="Q9" s="147">
        <v>0.38500000000000001</v>
      </c>
    </row>
    <row r="10" spans="1:17" s="54" customFormat="1" ht="30" customHeight="1">
      <c r="A10" s="277"/>
      <c r="B10" s="277"/>
      <c r="D10" s="277"/>
      <c r="F10" s="54" t="s">
        <v>58</v>
      </c>
      <c r="H10" s="143">
        <v>500000</v>
      </c>
      <c r="I10" s="142"/>
      <c r="J10" s="274">
        <v>500000000000</v>
      </c>
      <c r="K10" s="274"/>
      <c r="L10" s="142"/>
      <c r="M10" s="143">
        <v>14649851993</v>
      </c>
      <c r="N10" s="142"/>
      <c r="O10" s="143">
        <v>1000000</v>
      </c>
      <c r="Q10" s="146">
        <v>0.38</v>
      </c>
    </row>
    <row r="11" spans="1:17" ht="30" customHeight="1">
      <c r="A11" s="277"/>
      <c r="B11" s="277"/>
      <c r="D11" s="277"/>
      <c r="F11" s="54" t="s">
        <v>264</v>
      </c>
      <c r="H11" s="143">
        <v>500000</v>
      </c>
      <c r="I11" s="144"/>
      <c r="J11" s="274">
        <v>500000000000</v>
      </c>
      <c r="K11" s="274"/>
      <c r="L11" s="144"/>
      <c r="M11" s="216">
        <v>11596532510</v>
      </c>
      <c r="N11" s="144"/>
      <c r="O11" s="143">
        <v>1000000</v>
      </c>
      <c r="Q11" s="147">
        <v>0.379</v>
      </c>
    </row>
    <row r="12" spans="1:17" ht="30" customHeight="1">
      <c r="A12" s="277"/>
      <c r="B12" s="277"/>
      <c r="D12" s="277"/>
      <c r="F12" s="54" t="s">
        <v>273</v>
      </c>
      <c r="H12" s="143">
        <v>500000</v>
      </c>
      <c r="I12" s="145"/>
      <c r="J12" s="274">
        <v>500000000000</v>
      </c>
      <c r="K12" s="274"/>
      <c r="L12" s="145"/>
      <c r="M12" s="143">
        <v>14887037529</v>
      </c>
      <c r="N12" s="145"/>
      <c r="O12" s="143">
        <v>1000000</v>
      </c>
      <c r="Q12" s="148">
        <v>0.40899999999999997</v>
      </c>
    </row>
  </sheetData>
  <mergeCells count="16">
    <mergeCell ref="A1:Q1"/>
    <mergeCell ref="A2:Q2"/>
    <mergeCell ref="A3:Q3"/>
    <mergeCell ref="M6:M7"/>
    <mergeCell ref="Q6:Q7"/>
    <mergeCell ref="A7:B7"/>
    <mergeCell ref="J7:K7"/>
    <mergeCell ref="A5:Q5"/>
    <mergeCell ref="O6:O7"/>
    <mergeCell ref="J11:K11"/>
    <mergeCell ref="J8:K8"/>
    <mergeCell ref="J9:K9"/>
    <mergeCell ref="J10:K10"/>
    <mergeCell ref="A8:B12"/>
    <mergeCell ref="D8:D12"/>
    <mergeCell ref="J12:K12"/>
  </mergeCells>
  <pageMargins left="0.39" right="0.39" top="0.39" bottom="0.39" header="0" footer="0"/>
  <pageSetup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N13"/>
  <sheetViews>
    <sheetView rightToLeft="1" view="pageBreakPreview" zoomScale="120" zoomScaleNormal="100" zoomScaleSheetLayoutView="120" workbookViewId="0">
      <selection activeCell="K12" sqref="K12"/>
    </sheetView>
  </sheetViews>
  <sheetFormatPr defaultRowHeight="30" customHeight="1"/>
  <cols>
    <col min="1" max="1" width="29.85546875" style="19" customWidth="1"/>
    <col min="2" max="2" width="0.5703125" style="19" customWidth="1"/>
    <col min="3" max="3" width="12.42578125" style="19" customWidth="1"/>
    <col min="4" max="4" width="0.5703125" style="19" customWidth="1"/>
    <col min="5" max="5" width="15.5703125" style="19" customWidth="1"/>
    <col min="6" max="6" width="0.42578125" style="19" customWidth="1"/>
    <col min="7" max="7" width="13" style="19" customWidth="1"/>
    <col min="8" max="8" width="0.42578125" style="19" customWidth="1"/>
    <col min="9" max="9" width="13" style="19" customWidth="1"/>
    <col min="10" max="10" width="0.5703125" style="19" customWidth="1"/>
    <col min="11" max="11" width="21" style="19" customWidth="1"/>
    <col min="12" max="12" width="0.42578125" style="19" customWidth="1"/>
    <col min="13" max="13" width="14.85546875" style="19" bestFit="1" customWidth="1"/>
    <col min="14" max="14" width="19.5703125" style="19" customWidth="1"/>
    <col min="15" max="16384" width="9.140625" style="19"/>
  </cols>
  <sheetData>
    <row r="1" spans="1:14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</row>
    <row r="2" spans="1:14" ht="30" customHeight="1">
      <c r="A2" s="260" t="s">
        <v>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</row>
    <row r="3" spans="1:14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</row>
    <row r="4" spans="1:14" s="20" customFormat="1" ht="30" customHeight="1">
      <c r="A4" s="259" t="s">
        <v>82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</row>
    <row r="5" spans="1:14" s="20" customFormat="1" ht="30" customHeight="1">
      <c r="A5" s="259" t="s">
        <v>83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</row>
    <row r="6" spans="1:14" ht="9" customHeight="1"/>
    <row r="7" spans="1:14" ht="30" customHeight="1">
      <c r="C7" s="280" t="s">
        <v>280</v>
      </c>
      <c r="D7" s="280"/>
      <c r="E7" s="280"/>
      <c r="F7" s="280"/>
      <c r="G7" s="280"/>
      <c r="H7" s="280"/>
      <c r="I7" s="280"/>
      <c r="J7" s="280"/>
      <c r="K7" s="280"/>
      <c r="L7" s="280"/>
      <c r="M7" s="280"/>
    </row>
    <row r="8" spans="1:14" ht="42">
      <c r="A8" s="1" t="s">
        <v>84</v>
      </c>
      <c r="C8" s="24" t="s">
        <v>6</v>
      </c>
      <c r="E8" s="24" t="s">
        <v>85</v>
      </c>
      <c r="G8" s="35" t="s">
        <v>86</v>
      </c>
      <c r="I8" s="24" t="s">
        <v>87</v>
      </c>
      <c r="K8" s="35" t="s">
        <v>88</v>
      </c>
      <c r="M8" s="16" t="s">
        <v>228</v>
      </c>
    </row>
    <row r="9" spans="1:14" ht="30" customHeight="1">
      <c r="A9" s="3" t="s">
        <v>66</v>
      </c>
      <c r="C9" s="8">
        <v>445000</v>
      </c>
      <c r="D9" s="21"/>
      <c r="E9" s="8">
        <v>973900</v>
      </c>
      <c r="F9" s="21"/>
      <c r="G9" s="8">
        <v>952500</v>
      </c>
      <c r="H9" s="21"/>
      <c r="I9" s="122">
        <f>(G9-E9)/G9</f>
        <v>-2.2467191601049867E-2</v>
      </c>
      <c r="J9" s="21"/>
      <c r="K9" s="9">
        <v>423785674921</v>
      </c>
      <c r="M9" s="17" t="s">
        <v>229</v>
      </c>
      <c r="N9" s="48"/>
    </row>
    <row r="10" spans="1:14" ht="30" customHeight="1">
      <c r="A10" s="5" t="s">
        <v>72</v>
      </c>
      <c r="C10" s="9">
        <v>102957</v>
      </c>
      <c r="D10" s="21"/>
      <c r="E10" s="9">
        <v>998500</v>
      </c>
      <c r="F10" s="21"/>
      <c r="G10" s="9">
        <v>990000</v>
      </c>
      <c r="H10" s="21"/>
      <c r="I10" s="123">
        <f>(G10-E10)/G10</f>
        <v>-8.5858585858585856E-3</v>
      </c>
      <c r="J10" s="21"/>
      <c r="K10" s="9">
        <v>101908955653</v>
      </c>
      <c r="M10" s="17" t="s">
        <v>229</v>
      </c>
      <c r="N10" s="48"/>
    </row>
    <row r="11" spans="1:14" ht="30" customHeight="1">
      <c r="A11" s="5" t="s">
        <v>75</v>
      </c>
      <c r="C11" s="9">
        <v>106340</v>
      </c>
      <c r="D11" s="21"/>
      <c r="E11" s="9">
        <v>930600</v>
      </c>
      <c r="F11" s="21"/>
      <c r="G11" s="9">
        <v>951000</v>
      </c>
      <c r="H11" s="21"/>
      <c r="I11" s="123">
        <f>(G11-E11)/G11</f>
        <v>2.1451104100946371E-2</v>
      </c>
      <c r="J11" s="21"/>
      <c r="K11" s="9">
        <v>101111010307</v>
      </c>
      <c r="M11" s="17" t="s">
        <v>229</v>
      </c>
      <c r="N11" s="48"/>
    </row>
    <row r="12" spans="1:14" s="29" customFormat="1" ht="30" customHeight="1" thickBot="1">
      <c r="A12" s="18" t="s">
        <v>14</v>
      </c>
      <c r="C12" s="26"/>
      <c r="D12" s="27"/>
      <c r="E12" s="26"/>
      <c r="F12" s="27"/>
      <c r="G12" s="26"/>
      <c r="H12" s="27"/>
      <c r="I12" s="26"/>
      <c r="J12" s="27"/>
      <c r="K12" s="28">
        <f>SUM(K9:K11)</f>
        <v>626805640881</v>
      </c>
    </row>
    <row r="13" spans="1:14" ht="30" customHeight="1" thickTop="1"/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V13"/>
  <sheetViews>
    <sheetView rightToLeft="1" view="pageBreakPreview" zoomScaleNormal="100" zoomScaleSheetLayoutView="100" workbookViewId="0">
      <selection activeCell="H8" sqref="H8:J8"/>
    </sheetView>
  </sheetViews>
  <sheetFormatPr defaultRowHeight="30" customHeight="1"/>
  <cols>
    <col min="1" max="1" width="32.42578125" style="19" customWidth="1"/>
    <col min="2" max="2" width="13" style="19" customWidth="1"/>
    <col min="3" max="3" width="1.28515625" style="19" customWidth="1"/>
    <col min="4" max="4" width="13" style="19" customWidth="1"/>
    <col min="5" max="5" width="1.28515625" style="19" customWidth="1"/>
    <col min="6" max="6" width="6.42578125" style="19" customWidth="1"/>
    <col min="7" max="7" width="1.28515625" style="19" customWidth="1"/>
    <col min="8" max="8" width="5.140625" style="19" customWidth="1"/>
    <col min="9" max="9" width="1.28515625" style="19" customWidth="1"/>
    <col min="10" max="10" width="9.140625" style="19" customWidth="1"/>
    <col min="11" max="11" width="1.28515625" style="19" customWidth="1"/>
    <col min="12" max="12" width="2.5703125" style="19" customWidth="1"/>
    <col min="13" max="13" width="1.28515625" style="19" customWidth="1"/>
    <col min="14" max="14" width="9.140625" style="19" customWidth="1"/>
    <col min="15" max="15" width="1.28515625" style="19" customWidth="1"/>
    <col min="16" max="16" width="2.5703125" style="19" customWidth="1"/>
    <col min="17" max="19" width="1.28515625" style="19" customWidth="1"/>
    <col min="20" max="20" width="6.42578125" style="19" customWidth="1"/>
    <col min="21" max="21" width="1.28515625" style="19" customWidth="1"/>
    <col min="22" max="22" width="2.5703125" style="19" customWidth="1"/>
    <col min="23" max="25" width="1.28515625" style="19" customWidth="1"/>
    <col min="26" max="26" width="6.42578125" style="19" customWidth="1"/>
    <col min="27" max="27" width="1.28515625" style="19" customWidth="1"/>
    <col min="28" max="28" width="2.5703125" style="19" customWidth="1"/>
    <col min="29" max="31" width="1.28515625" style="19" customWidth="1"/>
    <col min="32" max="32" width="9.140625" style="19" customWidth="1"/>
    <col min="33" max="33" width="1.28515625" style="19" customWidth="1"/>
    <col min="34" max="34" width="2.5703125" style="19" customWidth="1"/>
    <col min="35" max="35" width="1.28515625" style="19" customWidth="1"/>
    <col min="36" max="36" width="9.140625" style="19" customWidth="1"/>
    <col min="37" max="37" width="1.28515625" style="19" customWidth="1"/>
    <col min="38" max="38" width="2.5703125" style="19" customWidth="1"/>
    <col min="39" max="39" width="1.28515625" style="19" customWidth="1"/>
    <col min="40" max="40" width="9.140625" style="19" customWidth="1"/>
    <col min="41" max="41" width="1.28515625" style="19" customWidth="1"/>
    <col min="42" max="42" width="2.5703125" style="19" customWidth="1"/>
    <col min="43" max="43" width="1.28515625" style="19" customWidth="1"/>
    <col min="44" max="44" width="11.7109375" style="19" customWidth="1"/>
    <col min="45" max="46" width="1.28515625" style="19" customWidth="1"/>
    <col min="47" max="47" width="13" style="19" customWidth="1"/>
    <col min="48" max="48" width="7.7109375" style="19" customWidth="1"/>
    <col min="49" max="49" width="0.28515625" style="19" customWidth="1"/>
    <col min="50" max="16384" width="9.140625" style="19"/>
  </cols>
  <sheetData>
    <row r="1" spans="1:48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60"/>
      <c r="AV1" s="25"/>
    </row>
    <row r="2" spans="1:48" ht="30" customHeight="1">
      <c r="A2" s="260" t="s">
        <v>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5"/>
    </row>
    <row r="3" spans="1:48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5"/>
    </row>
    <row r="4" spans="1:48" ht="30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</row>
    <row r="5" spans="1:48" s="20" customFormat="1" ht="30" customHeight="1">
      <c r="A5" s="259" t="s">
        <v>274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59"/>
      <c r="AR5" s="259"/>
      <c r="AS5" s="259"/>
      <c r="AT5" s="259"/>
      <c r="AU5" s="259"/>
      <c r="AV5" s="259"/>
    </row>
    <row r="6" spans="1:48" ht="30" customHeight="1">
      <c r="H6" s="261" t="s">
        <v>272</v>
      </c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B6" s="261" t="s">
        <v>280</v>
      </c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</row>
    <row r="7" spans="1:48" ht="36.75" customHeight="1">
      <c r="A7" s="261" t="s">
        <v>15</v>
      </c>
      <c r="B7" s="261"/>
      <c r="C7" s="261"/>
      <c r="D7" s="261"/>
      <c r="E7" s="261"/>
      <c r="F7" s="261"/>
      <c r="H7" s="261" t="s">
        <v>16</v>
      </c>
      <c r="I7" s="261"/>
      <c r="J7" s="261"/>
      <c r="L7" s="261" t="s">
        <v>17</v>
      </c>
      <c r="M7" s="261"/>
      <c r="N7" s="261"/>
      <c r="P7" s="261" t="s">
        <v>18</v>
      </c>
      <c r="Q7" s="261"/>
      <c r="R7" s="261"/>
      <c r="S7" s="261"/>
      <c r="T7" s="261"/>
      <c r="V7" s="261" t="s">
        <v>19</v>
      </c>
      <c r="W7" s="261"/>
      <c r="X7" s="261"/>
      <c r="Y7" s="261"/>
      <c r="Z7" s="261"/>
      <c r="AB7" s="261" t="s">
        <v>16</v>
      </c>
      <c r="AC7" s="261"/>
      <c r="AD7" s="261"/>
      <c r="AE7" s="261"/>
      <c r="AF7" s="261"/>
      <c r="AH7" s="261" t="s">
        <v>17</v>
      </c>
      <c r="AI7" s="261"/>
      <c r="AJ7" s="261"/>
      <c r="AL7" s="261" t="s">
        <v>18</v>
      </c>
      <c r="AM7" s="261"/>
      <c r="AN7" s="261"/>
      <c r="AP7" s="261" t="s">
        <v>19</v>
      </c>
      <c r="AQ7" s="261"/>
      <c r="AR7" s="261"/>
    </row>
    <row r="8" spans="1:48" ht="38.25" customHeight="1">
      <c r="A8" s="281" t="s">
        <v>20</v>
      </c>
      <c r="B8" s="281"/>
      <c r="C8" s="281"/>
      <c r="D8" s="281"/>
      <c r="E8" s="281"/>
      <c r="F8" s="281"/>
      <c r="H8" s="282">
        <v>0</v>
      </c>
      <c r="I8" s="282"/>
      <c r="J8" s="282"/>
      <c r="K8" s="21"/>
      <c r="L8" s="282">
        <v>0</v>
      </c>
      <c r="M8" s="282"/>
      <c r="N8" s="282"/>
      <c r="O8" s="21"/>
      <c r="P8" s="281"/>
      <c r="Q8" s="281"/>
      <c r="R8" s="281"/>
      <c r="S8" s="281"/>
      <c r="T8" s="281"/>
      <c r="U8" s="21"/>
      <c r="V8" s="285">
        <v>0</v>
      </c>
      <c r="W8" s="285"/>
      <c r="X8" s="285"/>
      <c r="Y8" s="285"/>
      <c r="Z8" s="285"/>
      <c r="AA8" s="21"/>
      <c r="AB8" s="282">
        <v>0</v>
      </c>
      <c r="AC8" s="282"/>
      <c r="AD8" s="282"/>
      <c r="AE8" s="282"/>
      <c r="AF8" s="282"/>
      <c r="AG8" s="21"/>
      <c r="AH8" s="282">
        <v>0</v>
      </c>
      <c r="AI8" s="282"/>
      <c r="AJ8" s="282"/>
      <c r="AK8" s="21"/>
      <c r="AL8" s="281">
        <v>0</v>
      </c>
      <c r="AM8" s="281"/>
      <c r="AN8" s="281"/>
      <c r="AO8" s="21"/>
      <c r="AP8" s="285">
        <v>0</v>
      </c>
      <c r="AQ8" s="285"/>
      <c r="AR8" s="285"/>
    </row>
    <row r="9" spans="1:48" ht="38.25" customHeight="1">
      <c r="A9" s="15"/>
      <c r="B9" s="15"/>
      <c r="C9" s="15"/>
      <c r="D9" s="15"/>
      <c r="E9" s="15"/>
      <c r="F9" s="15"/>
      <c r="H9" s="9"/>
      <c r="I9" s="9"/>
      <c r="J9" s="9"/>
      <c r="K9" s="21"/>
      <c r="L9" s="9"/>
      <c r="M9" s="9"/>
      <c r="N9" s="9"/>
      <c r="O9" s="21"/>
      <c r="P9" s="15"/>
      <c r="Q9" s="15"/>
      <c r="R9" s="15"/>
      <c r="S9" s="15"/>
      <c r="T9" s="15"/>
      <c r="U9" s="21"/>
      <c r="V9" s="132"/>
      <c r="W9" s="132"/>
      <c r="X9" s="132"/>
      <c r="Y9" s="132"/>
      <c r="Z9" s="132"/>
      <c r="AA9" s="21"/>
      <c r="AB9" s="9"/>
      <c r="AC9" s="9"/>
      <c r="AD9" s="9"/>
      <c r="AE9" s="9"/>
      <c r="AF9" s="9"/>
      <c r="AG9" s="21"/>
      <c r="AH9" s="9"/>
      <c r="AI9" s="9"/>
      <c r="AJ9" s="9"/>
      <c r="AK9" s="21"/>
      <c r="AL9" s="15"/>
      <c r="AM9" s="15"/>
      <c r="AN9" s="15"/>
      <c r="AO9" s="21"/>
      <c r="AP9" s="132"/>
      <c r="AQ9" s="132"/>
      <c r="AR9" s="132"/>
    </row>
    <row r="10" spans="1:48" s="20" customFormat="1" ht="30" customHeight="1">
      <c r="A10" s="283" t="s">
        <v>21</v>
      </c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3"/>
    </row>
    <row r="11" spans="1:48" ht="30" customHeight="1">
      <c r="B11" s="261" t="s">
        <v>272</v>
      </c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X11" s="261" t="s">
        <v>280</v>
      </c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</row>
    <row r="12" spans="1:48" ht="42" customHeight="1">
      <c r="A12" s="1" t="s">
        <v>15</v>
      </c>
      <c r="B12" s="2" t="s">
        <v>22</v>
      </c>
      <c r="C12" s="33"/>
      <c r="D12" s="2" t="s">
        <v>23</v>
      </c>
      <c r="E12" s="33"/>
      <c r="F12" s="284" t="s">
        <v>24</v>
      </c>
      <c r="G12" s="284"/>
      <c r="H12" s="284"/>
      <c r="I12" s="33"/>
      <c r="J12" s="262" t="s">
        <v>25</v>
      </c>
      <c r="K12" s="262"/>
      <c r="L12" s="262"/>
      <c r="M12" s="33"/>
      <c r="N12" s="262" t="s">
        <v>17</v>
      </c>
      <c r="O12" s="262"/>
      <c r="P12" s="262"/>
      <c r="Q12" s="33"/>
      <c r="R12" s="262" t="s">
        <v>18</v>
      </c>
      <c r="S12" s="262"/>
      <c r="T12" s="262"/>
      <c r="U12" s="262"/>
      <c r="V12" s="262"/>
      <c r="X12" s="262" t="s">
        <v>22</v>
      </c>
      <c r="Y12" s="262"/>
      <c r="Z12" s="262"/>
      <c r="AA12" s="262"/>
      <c r="AB12" s="262"/>
      <c r="AC12" s="33"/>
      <c r="AD12" s="262" t="s">
        <v>23</v>
      </c>
      <c r="AE12" s="262"/>
      <c r="AF12" s="262"/>
      <c r="AG12" s="262"/>
      <c r="AH12" s="262"/>
      <c r="AI12" s="33"/>
      <c r="AJ12" s="284" t="s">
        <v>24</v>
      </c>
      <c r="AK12" s="284"/>
      <c r="AL12" s="284"/>
      <c r="AM12" s="33"/>
      <c r="AN12" s="262" t="s">
        <v>25</v>
      </c>
      <c r="AO12" s="262"/>
      <c r="AP12" s="262"/>
      <c r="AQ12" s="33"/>
      <c r="AR12" s="262" t="s">
        <v>17</v>
      </c>
      <c r="AS12" s="262"/>
      <c r="AT12" s="33"/>
      <c r="AU12" s="2" t="s">
        <v>18</v>
      </c>
    </row>
    <row r="13" spans="1:48" ht="37.5" customHeight="1">
      <c r="A13" s="12" t="s">
        <v>26</v>
      </c>
      <c r="B13" s="12" t="s">
        <v>27</v>
      </c>
      <c r="C13" s="21"/>
      <c r="D13" s="12" t="s">
        <v>28</v>
      </c>
      <c r="E13" s="21"/>
      <c r="F13" s="281" t="s">
        <v>29</v>
      </c>
      <c r="G13" s="281"/>
      <c r="H13" s="281"/>
      <c r="I13" s="21"/>
      <c r="J13" s="282">
        <v>58593750</v>
      </c>
      <c r="K13" s="282"/>
      <c r="L13" s="282"/>
      <c r="M13" s="21"/>
      <c r="N13" s="282">
        <v>6136</v>
      </c>
      <c r="O13" s="282"/>
      <c r="P13" s="282"/>
      <c r="Q13" s="21"/>
      <c r="R13" s="281" t="s">
        <v>30</v>
      </c>
      <c r="S13" s="281"/>
      <c r="T13" s="281"/>
      <c r="U13" s="281"/>
      <c r="V13" s="281"/>
      <c r="W13" s="21"/>
      <c r="X13" s="281"/>
      <c r="Y13" s="281"/>
      <c r="Z13" s="281"/>
      <c r="AA13" s="281"/>
      <c r="AB13" s="281"/>
      <c r="AC13" s="21"/>
      <c r="AD13" s="281"/>
      <c r="AE13" s="281"/>
      <c r="AF13" s="281"/>
      <c r="AG13" s="281"/>
      <c r="AH13" s="281"/>
      <c r="AI13" s="21"/>
      <c r="AJ13" s="281"/>
      <c r="AK13" s="281"/>
      <c r="AL13" s="281"/>
      <c r="AM13" s="21"/>
      <c r="AN13" s="282"/>
      <c r="AO13" s="282"/>
      <c r="AP13" s="282"/>
      <c r="AQ13" s="21"/>
      <c r="AR13" s="282"/>
      <c r="AS13" s="282"/>
      <c r="AT13" s="21"/>
      <c r="AU13" s="12"/>
    </row>
  </sheetData>
  <mergeCells count="48">
    <mergeCell ref="L8:N8"/>
    <mergeCell ref="P8:T8"/>
    <mergeCell ref="AL7:AN7"/>
    <mergeCell ref="AP7:AR7"/>
    <mergeCell ref="H6:Z6"/>
    <mergeCell ref="AB6:AR6"/>
    <mergeCell ref="AA5:AM5"/>
    <mergeCell ref="AN5:AV5"/>
    <mergeCell ref="V7:Z7"/>
    <mergeCell ref="AB7:AF7"/>
    <mergeCell ref="AH7:AJ7"/>
    <mergeCell ref="A1:AU1"/>
    <mergeCell ref="A2:AU2"/>
    <mergeCell ref="A3:AU3"/>
    <mergeCell ref="AB8:AF8"/>
    <mergeCell ref="AH8:AJ8"/>
    <mergeCell ref="AL8:AN8"/>
    <mergeCell ref="AP8:AR8"/>
    <mergeCell ref="A7:F7"/>
    <mergeCell ref="H7:J7"/>
    <mergeCell ref="L7:N7"/>
    <mergeCell ref="A8:F8"/>
    <mergeCell ref="H8:J8"/>
    <mergeCell ref="V8:Z8"/>
    <mergeCell ref="P7:T7"/>
    <mergeCell ref="A5:M5"/>
    <mergeCell ref="N5:Z5"/>
    <mergeCell ref="A10:AV10"/>
    <mergeCell ref="B11:V11"/>
    <mergeCell ref="X11:AU11"/>
    <mergeCell ref="F12:H12"/>
    <mergeCell ref="J12:L12"/>
    <mergeCell ref="N12:P12"/>
    <mergeCell ref="R12:V12"/>
    <mergeCell ref="X12:AB12"/>
    <mergeCell ref="AD12:AH12"/>
    <mergeCell ref="AJ12:AL12"/>
    <mergeCell ref="AN12:AP12"/>
    <mergeCell ref="AR12:AS12"/>
    <mergeCell ref="AD13:AH13"/>
    <mergeCell ref="AJ13:AL13"/>
    <mergeCell ref="AN13:AP13"/>
    <mergeCell ref="AR13:AS13"/>
    <mergeCell ref="F13:H13"/>
    <mergeCell ref="J13:L13"/>
    <mergeCell ref="N13:P13"/>
    <mergeCell ref="R13:V13"/>
    <mergeCell ref="X13:AB13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H20"/>
  <sheetViews>
    <sheetView rightToLeft="1" view="pageBreakPreview" topLeftCell="A3" zoomScaleNormal="100" zoomScaleSheetLayoutView="100" workbookViewId="0">
      <selection activeCell="AE11" sqref="AE11"/>
    </sheetView>
  </sheetViews>
  <sheetFormatPr defaultRowHeight="30" customHeight="1"/>
  <cols>
    <col min="1" max="1" width="5.140625" style="19" customWidth="1"/>
    <col min="2" max="2" width="27.140625" style="19" customWidth="1"/>
    <col min="3" max="3" width="0.7109375" style="19" customWidth="1"/>
    <col min="4" max="4" width="2.5703125" style="69" customWidth="1"/>
    <col min="5" max="5" width="10.42578125" style="69" customWidth="1"/>
    <col min="6" max="6" width="0.7109375" style="19" customWidth="1"/>
    <col min="7" max="7" width="19.42578125" style="19" customWidth="1"/>
    <col min="8" max="8" width="0.5703125" style="19" customWidth="1"/>
    <col min="9" max="9" width="17.42578125" style="19" customWidth="1"/>
    <col min="10" max="10" width="0.5703125" style="19" customWidth="1"/>
    <col min="11" max="11" width="13" style="19" customWidth="1"/>
    <col min="12" max="12" width="0.5703125" style="19" customWidth="1"/>
    <col min="13" max="13" width="16.85546875" style="19" customWidth="1"/>
    <col min="14" max="14" width="0.28515625" style="19" customWidth="1"/>
    <col min="15" max="15" width="10.28515625" style="19" customWidth="1"/>
    <col min="16" max="16" width="0.42578125" style="19" customWidth="1"/>
    <col min="17" max="17" width="14.85546875" style="19" customWidth="1"/>
    <col min="18" max="18" width="0.5703125" style="19" customWidth="1"/>
    <col min="19" max="19" width="12.7109375" style="19" customWidth="1"/>
    <col min="20" max="20" width="0.7109375" style="19" customWidth="1"/>
    <col min="21" max="21" width="14.140625" style="69" customWidth="1"/>
    <col min="22" max="22" width="0.5703125" style="69" customWidth="1"/>
    <col min="23" max="23" width="16.42578125" style="69" customWidth="1"/>
    <col min="24" max="24" width="0.7109375" style="69" customWidth="1"/>
    <col min="25" max="25" width="18" style="69" customWidth="1"/>
    <col min="26" max="26" width="0.7109375" style="69" customWidth="1"/>
    <col min="27" max="27" width="14.140625" style="69" customWidth="1"/>
    <col min="28" max="28" width="0.28515625" style="19" customWidth="1"/>
    <col min="29" max="29" width="20.7109375" style="19" hidden="1" customWidth="1"/>
    <col min="30" max="30" width="20.5703125" style="37" bestFit="1" customWidth="1"/>
    <col min="31" max="32" width="18.7109375" style="135" bestFit="1" customWidth="1"/>
    <col min="33" max="33" width="9.5703125" style="135" bestFit="1" customWidth="1"/>
    <col min="34" max="16384" width="9.140625" style="19"/>
  </cols>
  <sheetData>
    <row r="1" spans="1:34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</row>
    <row r="2" spans="1:34" ht="30" customHeight="1">
      <c r="A2" s="260" t="s">
        <v>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</row>
    <row r="3" spans="1:34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</row>
    <row r="4" spans="1:34" s="20" customFormat="1" ht="30" customHeight="1">
      <c r="A4" s="259" t="s">
        <v>239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D4" s="57"/>
      <c r="AE4" s="156"/>
      <c r="AF4" s="156"/>
      <c r="AG4" s="156"/>
    </row>
    <row r="5" spans="1:34" ht="30" customHeight="1">
      <c r="D5" s="159"/>
      <c r="E5" s="261" t="s">
        <v>272</v>
      </c>
      <c r="F5" s="261"/>
      <c r="G5" s="261"/>
      <c r="H5" s="261"/>
      <c r="I5" s="261"/>
      <c r="K5" s="290" t="s">
        <v>2</v>
      </c>
      <c r="L5" s="290"/>
      <c r="M5" s="290"/>
      <c r="N5" s="290"/>
      <c r="O5" s="290"/>
      <c r="P5" s="290"/>
      <c r="Q5" s="290"/>
      <c r="S5" s="261" t="s">
        <v>280</v>
      </c>
      <c r="T5" s="261"/>
      <c r="U5" s="261"/>
      <c r="V5" s="261"/>
      <c r="W5" s="261"/>
      <c r="X5" s="261"/>
      <c r="Y5" s="261"/>
      <c r="Z5" s="261"/>
      <c r="AA5" s="261"/>
    </row>
    <row r="6" spans="1:34" ht="30" customHeight="1">
      <c r="D6" s="260" t="s">
        <v>34</v>
      </c>
      <c r="E6" s="260"/>
      <c r="F6" s="33"/>
      <c r="G6" s="291" t="s">
        <v>7</v>
      </c>
      <c r="H6" s="33"/>
      <c r="I6" s="291" t="s">
        <v>8</v>
      </c>
      <c r="K6" s="262" t="s">
        <v>31</v>
      </c>
      <c r="L6" s="262"/>
      <c r="M6" s="262"/>
      <c r="N6" s="33"/>
      <c r="O6" s="262" t="s">
        <v>32</v>
      </c>
      <c r="P6" s="262"/>
      <c r="Q6" s="262"/>
      <c r="S6" s="291" t="s">
        <v>6</v>
      </c>
      <c r="T6" s="33"/>
      <c r="U6" s="268" t="s">
        <v>267</v>
      </c>
      <c r="V6" s="103"/>
      <c r="W6" s="270" t="s">
        <v>7</v>
      </c>
      <c r="X6" s="103"/>
      <c r="Y6" s="270" t="s">
        <v>8</v>
      </c>
      <c r="Z6" s="103"/>
      <c r="AA6" s="268" t="s">
        <v>11</v>
      </c>
    </row>
    <row r="7" spans="1:34" ht="30" customHeight="1">
      <c r="A7" s="261" t="s">
        <v>33</v>
      </c>
      <c r="B7" s="261"/>
      <c r="D7" s="279"/>
      <c r="E7" s="279"/>
      <c r="G7" s="279"/>
      <c r="I7" s="279"/>
      <c r="K7" s="2" t="s">
        <v>6</v>
      </c>
      <c r="L7" s="33"/>
      <c r="M7" s="2" t="s">
        <v>7</v>
      </c>
      <c r="O7" s="2" t="s">
        <v>6</v>
      </c>
      <c r="P7" s="33"/>
      <c r="Q7" s="2" t="s">
        <v>9</v>
      </c>
      <c r="S7" s="279"/>
      <c r="U7" s="269"/>
      <c r="W7" s="271"/>
      <c r="Y7" s="271"/>
      <c r="AA7" s="269"/>
    </row>
    <row r="8" spans="1:34" ht="30" customHeight="1">
      <c r="A8" s="263" t="s">
        <v>37</v>
      </c>
      <c r="B8" s="263"/>
      <c r="C8" s="69"/>
      <c r="D8" s="288">
        <v>488982</v>
      </c>
      <c r="E8" s="288"/>
      <c r="F8" s="89"/>
      <c r="G8" s="48">
        <v>4895492190</v>
      </c>
      <c r="H8" s="89"/>
      <c r="I8" s="48">
        <v>5631267379.5787497</v>
      </c>
      <c r="J8" s="89"/>
      <c r="K8" s="48"/>
      <c r="L8" s="89"/>
      <c r="M8" s="48">
        <v>0</v>
      </c>
      <c r="N8" s="89"/>
      <c r="O8" s="48">
        <v>2000</v>
      </c>
      <c r="P8" s="89"/>
      <c r="Q8" s="87" t="s">
        <v>290</v>
      </c>
      <c r="R8" s="89"/>
      <c r="S8" s="88">
        <v>486982</v>
      </c>
      <c r="T8" s="124"/>
      <c r="U8" s="213">
        <v>13560</v>
      </c>
      <c r="V8" s="124"/>
      <c r="W8" s="88">
        <v>4875468990</v>
      </c>
      <c r="X8" s="124"/>
      <c r="Y8" s="88">
        <v>6595634292.3450003</v>
      </c>
      <c r="Z8" s="124"/>
      <c r="AA8" s="60">
        <f>(Y8/AC8)</f>
        <v>9.0031466490317705E-4</v>
      </c>
      <c r="AC8" s="311">
        <v>7325921202288</v>
      </c>
    </row>
    <row r="9" spans="1:34" ht="30" customHeight="1">
      <c r="A9" s="263" t="s">
        <v>39</v>
      </c>
      <c r="B9" s="263"/>
      <c r="C9" s="69"/>
      <c r="D9" s="289">
        <v>4046128</v>
      </c>
      <c r="E9" s="289"/>
      <c r="F9" s="89"/>
      <c r="G9" s="48">
        <v>41807525081</v>
      </c>
      <c r="H9" s="89"/>
      <c r="I9" s="48">
        <v>44171662827.389999</v>
      </c>
      <c r="J9" s="89"/>
      <c r="K9" s="48">
        <v>4782028</v>
      </c>
      <c r="L9" s="89"/>
      <c r="M9" s="48">
        <v>56284679782</v>
      </c>
      <c r="N9" s="89"/>
      <c r="O9" s="48">
        <v>0</v>
      </c>
      <c r="P9" s="89"/>
      <c r="Q9" s="48">
        <v>0</v>
      </c>
      <c r="R9" s="89"/>
      <c r="S9" s="88">
        <v>8828156</v>
      </c>
      <c r="T9" s="124"/>
      <c r="U9" s="150">
        <v>12770</v>
      </c>
      <c r="V9" s="124"/>
      <c r="W9" s="88">
        <v>98092204863</v>
      </c>
      <c r="X9" s="124"/>
      <c r="Y9" s="88">
        <v>112601678651.85699</v>
      </c>
      <c r="Z9" s="124"/>
      <c r="AA9" s="60">
        <f>Y9/AC8</f>
        <v>1.5370309827614543E-2</v>
      </c>
      <c r="AE9" s="158"/>
      <c r="AF9" s="158"/>
      <c r="AG9" s="158"/>
      <c r="AH9" s="167"/>
    </row>
    <row r="10" spans="1:34" ht="30" customHeight="1">
      <c r="A10" s="263" t="s">
        <v>257</v>
      </c>
      <c r="B10" s="263"/>
      <c r="C10" s="289">
        <v>740000</v>
      </c>
      <c r="D10" s="289"/>
      <c r="E10" s="289"/>
      <c r="F10" s="89"/>
      <c r="G10" s="48">
        <v>10023814152</v>
      </c>
      <c r="H10" s="48"/>
      <c r="I10" s="48">
        <v>10192482037.5</v>
      </c>
      <c r="J10" s="48"/>
      <c r="K10" s="48"/>
      <c r="L10" s="89"/>
      <c r="M10" s="48">
        <v>0</v>
      </c>
      <c r="N10" s="89"/>
      <c r="O10" s="48">
        <v>0</v>
      </c>
      <c r="P10" s="89"/>
      <c r="Q10" s="48">
        <v>0</v>
      </c>
      <c r="R10" s="89"/>
      <c r="S10" s="88">
        <v>740000</v>
      </c>
      <c r="T10" s="124"/>
      <c r="U10" s="150">
        <v>15950</v>
      </c>
      <c r="V10" s="124"/>
      <c r="W10" s="88">
        <v>10023814152</v>
      </c>
      <c r="X10" s="124"/>
      <c r="Y10" s="88">
        <v>11788983937.5</v>
      </c>
      <c r="Z10" s="124"/>
      <c r="AA10" s="60">
        <f>(Y10/AC8)</f>
        <v>1.6092152252222035E-3</v>
      </c>
      <c r="AC10" s="113"/>
      <c r="AE10" s="158"/>
      <c r="AF10" s="158"/>
      <c r="AG10" s="158"/>
    </row>
    <row r="11" spans="1:34" ht="30" customHeight="1">
      <c r="A11" s="263" t="s">
        <v>258</v>
      </c>
      <c r="B11" s="263"/>
      <c r="C11" s="69"/>
      <c r="D11" s="289">
        <v>32347</v>
      </c>
      <c r="E11" s="289"/>
      <c r="F11" s="89"/>
      <c r="G11" s="48">
        <v>5381411665</v>
      </c>
      <c r="H11" s="48"/>
      <c r="I11" s="48">
        <v>5599078290</v>
      </c>
      <c r="J11" s="48"/>
      <c r="K11" s="48">
        <v>140376</v>
      </c>
      <c r="L11" s="89"/>
      <c r="M11" s="48" t="s">
        <v>292</v>
      </c>
      <c r="N11" s="89"/>
      <c r="O11" s="48">
        <v>172723</v>
      </c>
      <c r="P11" s="89"/>
      <c r="Q11" s="48" t="s">
        <v>293</v>
      </c>
      <c r="R11" s="89"/>
      <c r="S11" s="88">
        <v>0</v>
      </c>
      <c r="T11" s="124"/>
      <c r="U11" s="150">
        <v>0</v>
      </c>
      <c r="V11" s="124"/>
      <c r="W11" s="88">
        <v>0</v>
      </c>
      <c r="X11" s="124"/>
      <c r="Y11" s="88">
        <v>0</v>
      </c>
      <c r="Z11" s="124"/>
      <c r="AA11" s="60">
        <v>0</v>
      </c>
      <c r="AC11" s="56"/>
      <c r="AE11" s="158"/>
      <c r="AF11" s="158"/>
      <c r="AG11" s="158"/>
    </row>
    <row r="12" spans="1:34" ht="30" customHeight="1">
      <c r="A12" s="263" t="s">
        <v>259</v>
      </c>
      <c r="B12" s="263"/>
      <c r="C12" s="69"/>
      <c r="D12" s="289">
        <v>35121</v>
      </c>
      <c r="E12" s="289"/>
      <c r="F12" s="89"/>
      <c r="G12" s="48">
        <v>4540277251</v>
      </c>
      <c r="H12" s="48"/>
      <c r="I12" s="48">
        <v>4838136202.6199999</v>
      </c>
      <c r="J12" s="48"/>
      <c r="K12" s="48">
        <v>0</v>
      </c>
      <c r="L12" s="89"/>
      <c r="M12" s="48">
        <v>0</v>
      </c>
      <c r="N12" s="89"/>
      <c r="O12" s="48">
        <v>35121</v>
      </c>
      <c r="P12" s="89"/>
      <c r="Q12" s="48">
        <v>5124734058</v>
      </c>
      <c r="R12" s="89"/>
      <c r="S12" s="88">
        <v>0</v>
      </c>
      <c r="T12" s="124"/>
      <c r="U12" s="150">
        <v>0</v>
      </c>
      <c r="V12" s="124"/>
      <c r="W12" s="88">
        <v>0</v>
      </c>
      <c r="X12" s="124"/>
      <c r="Y12" s="88">
        <v>0</v>
      </c>
      <c r="Z12" s="124"/>
      <c r="AA12" s="60">
        <v>0</v>
      </c>
      <c r="AC12" s="56"/>
      <c r="AE12" s="158"/>
      <c r="AF12" s="158"/>
      <c r="AG12" s="158"/>
    </row>
    <row r="13" spans="1:34" ht="30" customHeight="1">
      <c r="A13" s="263" t="s">
        <v>275</v>
      </c>
      <c r="B13" s="263"/>
      <c r="C13" s="289">
        <v>2500</v>
      </c>
      <c r="D13" s="289"/>
      <c r="E13" s="289"/>
      <c r="F13" s="48"/>
      <c r="G13" s="48">
        <v>110687603</v>
      </c>
      <c r="H13" s="48"/>
      <c r="I13" s="48">
        <v>111400698.375</v>
      </c>
      <c r="J13" s="48"/>
      <c r="K13" s="48">
        <v>21401</v>
      </c>
      <c r="L13" s="89"/>
      <c r="M13" s="48">
        <v>1060365433</v>
      </c>
      <c r="N13" s="89"/>
      <c r="O13" s="286">
        <v>0</v>
      </c>
      <c r="P13" s="286"/>
      <c r="Q13" s="286">
        <v>0</v>
      </c>
      <c r="R13" s="286"/>
      <c r="S13" s="88">
        <v>23901</v>
      </c>
      <c r="T13" s="124"/>
      <c r="U13" s="150">
        <v>49820</v>
      </c>
      <c r="V13" s="124"/>
      <c r="W13" s="88">
        <v>1171053036</v>
      </c>
      <c r="X13" s="124"/>
      <c r="Y13" s="88">
        <v>1189318922.6159999</v>
      </c>
      <c r="Z13" s="124"/>
      <c r="AA13" s="60">
        <f>(Y13/AC8)</f>
        <v>1.6234394143422633E-4</v>
      </c>
      <c r="AC13" s="56"/>
      <c r="AE13" s="158"/>
      <c r="AF13" s="158"/>
      <c r="AG13" s="158"/>
    </row>
    <row r="14" spans="1:34" ht="30" customHeight="1">
      <c r="A14" s="265" t="s">
        <v>276</v>
      </c>
      <c r="B14" s="265"/>
      <c r="C14" s="292">
        <v>9500</v>
      </c>
      <c r="D14" s="292"/>
      <c r="E14" s="292"/>
      <c r="F14" s="48"/>
      <c r="G14" s="48">
        <v>2164212504</v>
      </c>
      <c r="H14" s="48"/>
      <c r="I14" s="48">
        <v>2171895371.7750001</v>
      </c>
      <c r="J14" s="48"/>
      <c r="K14" s="48"/>
      <c r="L14" s="89"/>
      <c r="M14" s="48">
        <v>2164212504</v>
      </c>
      <c r="N14" s="89"/>
      <c r="O14" s="286">
        <v>0</v>
      </c>
      <c r="P14" s="286"/>
      <c r="Q14" s="286">
        <v>0</v>
      </c>
      <c r="R14" s="286"/>
      <c r="S14" s="88">
        <v>9500</v>
      </c>
      <c r="T14" s="124"/>
      <c r="U14" s="150">
        <v>251400</v>
      </c>
      <c r="V14" s="124"/>
      <c r="W14" s="88">
        <v>2164212504</v>
      </c>
      <c r="X14" s="124"/>
      <c r="Y14" s="88">
        <v>2385434040</v>
      </c>
      <c r="Z14" s="124"/>
      <c r="AA14" s="60">
        <f>(Y14/AC8)</f>
        <v>3.2561557436012166E-4</v>
      </c>
      <c r="AC14" s="56"/>
      <c r="AE14" s="158"/>
      <c r="AF14" s="158"/>
      <c r="AG14" s="158"/>
    </row>
    <row r="15" spans="1:34" ht="30" customHeight="1">
      <c r="A15" s="265" t="s">
        <v>287</v>
      </c>
      <c r="B15" s="265"/>
      <c r="C15" s="9"/>
      <c r="D15" s="292">
        <v>0</v>
      </c>
      <c r="E15" s="292"/>
      <c r="F15" s="48"/>
      <c r="G15" s="48">
        <v>0</v>
      </c>
      <c r="H15" s="48"/>
      <c r="I15" s="48">
        <v>0</v>
      </c>
      <c r="J15" s="48"/>
      <c r="K15" s="48">
        <v>2000000</v>
      </c>
      <c r="L15" s="89"/>
      <c r="M15" s="48"/>
      <c r="N15" s="89"/>
      <c r="O15" s="48">
        <v>0</v>
      </c>
      <c r="P15" s="48"/>
      <c r="Q15" s="48">
        <v>0</v>
      </c>
      <c r="R15" s="48"/>
      <c r="S15" s="88">
        <f>K15</f>
        <v>2000000</v>
      </c>
      <c r="T15" s="124"/>
      <c r="U15" s="150">
        <v>13188</v>
      </c>
      <c r="V15" s="124"/>
      <c r="W15" s="88">
        <v>25393422240</v>
      </c>
      <c r="X15" s="124"/>
      <c r="Y15" s="88">
        <v>26344678500</v>
      </c>
      <c r="Z15" s="124"/>
      <c r="AA15" s="60">
        <f>(Y15/AC8)</f>
        <v>3.5960908904906245E-3</v>
      </c>
      <c r="AC15" s="56"/>
      <c r="AE15" s="158"/>
      <c r="AF15" s="158"/>
      <c r="AG15" s="158"/>
    </row>
    <row r="16" spans="1:34" ht="30" customHeight="1">
      <c r="A16" s="263" t="s">
        <v>288</v>
      </c>
      <c r="B16" s="263"/>
      <c r="C16" s="9"/>
      <c r="D16" s="292">
        <v>0</v>
      </c>
      <c r="E16" s="292"/>
      <c r="F16" s="292"/>
      <c r="G16" s="48">
        <v>0</v>
      </c>
      <c r="H16" s="48"/>
      <c r="I16" s="48">
        <v>0</v>
      </c>
      <c r="J16" s="48"/>
      <c r="K16" s="48">
        <v>512000</v>
      </c>
      <c r="L16" s="89"/>
      <c r="M16" s="48">
        <v>9988917716</v>
      </c>
      <c r="N16" s="89"/>
      <c r="O16" s="48">
        <v>0</v>
      </c>
      <c r="P16" s="48"/>
      <c r="Q16" s="48">
        <v>0</v>
      </c>
      <c r="R16" s="48"/>
      <c r="S16" s="88">
        <v>512000</v>
      </c>
      <c r="T16" s="124"/>
      <c r="U16" s="150">
        <v>20990</v>
      </c>
      <c r="V16" s="124"/>
      <c r="W16" s="88">
        <v>9988917716</v>
      </c>
      <c r="X16" s="124"/>
      <c r="Y16" s="88">
        <v>10734118080</v>
      </c>
      <c r="Z16" s="124"/>
      <c r="AA16" s="60">
        <f>(Y16/AC8)</f>
        <v>1.4652243429328132E-3</v>
      </c>
      <c r="AC16" s="56"/>
      <c r="AE16" s="158"/>
      <c r="AF16" s="158"/>
      <c r="AG16" s="158"/>
    </row>
    <row r="17" spans="1:33" ht="30" customHeight="1">
      <c r="A17" s="263" t="s">
        <v>289</v>
      </c>
      <c r="B17" s="263"/>
      <c r="C17" s="9"/>
      <c r="D17" s="292">
        <v>0</v>
      </c>
      <c r="E17" s="292"/>
      <c r="F17" s="48"/>
      <c r="G17" s="48">
        <v>0</v>
      </c>
      <c r="H17" s="48"/>
      <c r="I17" s="48">
        <v>0</v>
      </c>
      <c r="J17" s="48"/>
      <c r="K17" s="48">
        <v>111388</v>
      </c>
      <c r="L17" s="89"/>
      <c r="M17" s="48">
        <v>7509872792</v>
      </c>
      <c r="N17" s="89"/>
      <c r="O17" s="48">
        <v>0</v>
      </c>
      <c r="P17" s="48"/>
      <c r="Q17" s="48">
        <v>0</v>
      </c>
      <c r="R17" s="48"/>
      <c r="S17" s="88">
        <f>K17</f>
        <v>111388</v>
      </c>
      <c r="T17" s="124"/>
      <c r="U17" s="150">
        <v>24420</v>
      </c>
      <c r="V17" s="124"/>
      <c r="W17" s="88">
        <v>4232703380</v>
      </c>
      <c r="X17" s="124"/>
      <c r="Y17" s="88">
        <v>4280142842.8077002</v>
      </c>
      <c r="Z17" s="124"/>
      <c r="AA17" s="60">
        <f>(Y17/AC8)</f>
        <v>5.8424636637791636E-4</v>
      </c>
      <c r="AC17" s="56"/>
      <c r="AE17" s="158"/>
      <c r="AF17" s="158"/>
      <c r="AG17" s="158"/>
    </row>
    <row r="18" spans="1:33" ht="30" customHeight="1">
      <c r="A18" s="263" t="s">
        <v>277</v>
      </c>
      <c r="B18" s="263"/>
      <c r="D18" s="293">
        <v>10041259</v>
      </c>
      <c r="E18" s="293"/>
      <c r="F18" s="48"/>
      <c r="G18" s="48">
        <v>199999989335</v>
      </c>
      <c r="H18" s="48"/>
      <c r="I18" s="48">
        <v>203546361189</v>
      </c>
      <c r="J18" s="48"/>
      <c r="K18" s="48">
        <v>10041259</v>
      </c>
      <c r="L18" s="89"/>
      <c r="M18" s="48">
        <v>199999989335</v>
      </c>
      <c r="N18" s="89"/>
      <c r="O18" s="286">
        <v>4800000</v>
      </c>
      <c r="P18" s="286"/>
      <c r="Q18" s="286" t="s">
        <v>291</v>
      </c>
      <c r="R18" s="286"/>
      <c r="S18" s="88">
        <v>5241259</v>
      </c>
      <c r="T18" s="124"/>
      <c r="U18" s="217">
        <v>20751</v>
      </c>
      <c r="V18" s="124"/>
      <c r="W18" s="88">
        <v>104394453335</v>
      </c>
      <c r="X18" s="124"/>
      <c r="Y18" s="88">
        <v>108761365509</v>
      </c>
      <c r="Z18" s="124"/>
      <c r="AA18" s="60">
        <f>Y18/AC8</f>
        <v>1.4846100921073533E-2</v>
      </c>
      <c r="AC18" s="56"/>
    </row>
    <row r="19" spans="1:33" s="29" customFormat="1" ht="30" customHeight="1" thickBot="1">
      <c r="A19" s="260" t="s">
        <v>14</v>
      </c>
      <c r="B19" s="260"/>
      <c r="D19" s="287"/>
      <c r="E19" s="287"/>
      <c r="G19" s="38">
        <f>SUM(G8:G18)</f>
        <v>268923409781</v>
      </c>
      <c r="I19" s="38">
        <f>SUM(I8:I18)</f>
        <v>276262283996.23877</v>
      </c>
      <c r="K19" s="38"/>
      <c r="M19" s="39">
        <f>SUM(M8:M18)</f>
        <v>277008037562</v>
      </c>
      <c r="O19" s="205"/>
      <c r="Q19" s="39">
        <f>SUM(Q8:Q18)</f>
        <v>5124734058</v>
      </c>
      <c r="S19" s="38"/>
      <c r="U19" s="125"/>
      <c r="V19" s="74"/>
      <c r="W19" s="126">
        <f>SUM(W8:W18)</f>
        <v>260336250216</v>
      </c>
      <c r="X19" s="74"/>
      <c r="Y19" s="126">
        <f>SUM(Y8:Y18)</f>
        <v>284681354776.12573</v>
      </c>
      <c r="Z19" s="74"/>
      <c r="AA19" s="127">
        <f>SUM(AA8:AA18)</f>
        <v>3.8859461754409165E-2</v>
      </c>
      <c r="AD19" s="59"/>
      <c r="AE19" s="157"/>
      <c r="AF19" s="157"/>
      <c r="AG19" s="157"/>
    </row>
    <row r="20" spans="1:33" ht="30" customHeight="1" thickTop="1"/>
  </sheetData>
  <mergeCells count="48">
    <mergeCell ref="C14:E14"/>
    <mergeCell ref="D18:E18"/>
    <mergeCell ref="K6:M6"/>
    <mergeCell ref="A15:B15"/>
    <mergeCell ref="A16:B16"/>
    <mergeCell ref="A17:B17"/>
    <mergeCell ref="D15:E15"/>
    <mergeCell ref="D16:F16"/>
    <mergeCell ref="D17:E17"/>
    <mergeCell ref="O6:Q6"/>
    <mergeCell ref="A7:B7"/>
    <mergeCell ref="G6:G7"/>
    <mergeCell ref="I6:I7"/>
    <mergeCell ref="D6:E7"/>
    <mergeCell ref="S6:S7"/>
    <mergeCell ref="U6:U7"/>
    <mergeCell ref="W6:W7"/>
    <mergeCell ref="Y6:Y7"/>
    <mergeCell ref="AA6:AA7"/>
    <mergeCell ref="A1:AA1"/>
    <mergeCell ref="A2:AA2"/>
    <mergeCell ref="A3:AA3"/>
    <mergeCell ref="E5:I5"/>
    <mergeCell ref="K5:Q5"/>
    <mergeCell ref="S5:AA5"/>
    <mergeCell ref="A4:AA4"/>
    <mergeCell ref="A19:B19"/>
    <mergeCell ref="D19:E19"/>
    <mergeCell ref="A8:B8"/>
    <mergeCell ref="D8:E8"/>
    <mergeCell ref="A10:B10"/>
    <mergeCell ref="A11:B11"/>
    <mergeCell ref="A12:B12"/>
    <mergeCell ref="D11:E11"/>
    <mergeCell ref="D12:E12"/>
    <mergeCell ref="A13:B13"/>
    <mergeCell ref="A14:B14"/>
    <mergeCell ref="A18:B18"/>
    <mergeCell ref="A9:B9"/>
    <mergeCell ref="D9:E9"/>
    <mergeCell ref="C10:E10"/>
    <mergeCell ref="C13:E13"/>
    <mergeCell ref="Q13:R13"/>
    <mergeCell ref="Q14:R14"/>
    <mergeCell ref="Q18:R18"/>
    <mergeCell ref="O13:P13"/>
    <mergeCell ref="O14:P14"/>
    <mergeCell ref="O18:P18"/>
  </mergeCells>
  <pageMargins left="0.39" right="0.39" top="0.39" bottom="0.39" header="0" footer="0"/>
  <pageSetup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Q67"/>
  <sheetViews>
    <sheetView rightToLeft="1" view="pageBreakPreview" zoomScaleNormal="100" zoomScaleSheetLayoutView="100" workbookViewId="0">
      <selection activeCell="N1" sqref="N1:N1048576"/>
    </sheetView>
  </sheetViews>
  <sheetFormatPr defaultRowHeight="24.95" customHeight="1"/>
  <cols>
    <col min="1" max="1" width="5.140625" style="19" customWidth="1"/>
    <col min="2" max="2" width="53.42578125" style="19" customWidth="1"/>
    <col min="3" max="3" width="0.5703125" style="19" customWidth="1"/>
    <col min="4" max="4" width="19.5703125" style="19" bestFit="1" customWidth="1"/>
    <col min="5" max="5" width="0.5703125" style="19" customWidth="1"/>
    <col min="6" max="6" width="20.7109375" style="19" bestFit="1" customWidth="1"/>
    <col min="7" max="7" width="0.5703125" style="19" customWidth="1"/>
    <col min="8" max="8" width="19.85546875" style="19" bestFit="1" customWidth="1"/>
    <col min="9" max="9" width="0.28515625" style="19" customWidth="1"/>
    <col min="10" max="10" width="20.5703125" style="19" bestFit="1" customWidth="1"/>
    <col min="11" max="11" width="0.42578125" style="19" customWidth="1"/>
    <col min="12" max="12" width="19.42578125" style="20" customWidth="1"/>
    <col min="13" max="13" width="0.28515625" style="19" customWidth="1"/>
    <col min="14" max="14" width="48.28515625" style="204" hidden="1" customWidth="1"/>
    <col min="15" max="15" width="17.85546875" style="199" customWidth="1"/>
    <col min="16" max="16" width="14.140625" style="93" bestFit="1" customWidth="1"/>
    <col min="17" max="17" width="11.5703125" style="86" bestFit="1" customWidth="1"/>
    <col min="18" max="16384" width="9.140625" style="19"/>
  </cols>
  <sheetData>
    <row r="1" spans="1:17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N1" s="200"/>
      <c r="O1" s="196"/>
      <c r="P1" s="91"/>
      <c r="Q1" s="81"/>
    </row>
    <row r="2" spans="1:17" ht="30" customHeight="1">
      <c r="A2" s="260" t="s">
        <v>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N2" s="201"/>
      <c r="O2" s="197"/>
      <c r="P2" s="91"/>
      <c r="Q2" s="83"/>
    </row>
    <row r="3" spans="1:17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N3" s="201"/>
      <c r="O3" s="197"/>
      <c r="P3" s="91"/>
      <c r="Q3" s="83"/>
    </row>
    <row r="4" spans="1:17" ht="30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94"/>
      <c r="N4" s="201"/>
      <c r="O4" s="197"/>
      <c r="P4" s="91"/>
      <c r="Q4" s="83"/>
    </row>
    <row r="5" spans="1:17" s="20" customFormat="1" ht="30" customHeight="1">
      <c r="A5" s="259" t="s">
        <v>240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N5" s="201"/>
      <c r="O5" s="197"/>
      <c r="P5" s="91"/>
      <c r="Q5" s="83"/>
    </row>
    <row r="6" spans="1:17" ht="30" customHeight="1">
      <c r="A6"/>
      <c r="B6"/>
      <c r="C6"/>
      <c r="D6" s="24" t="s">
        <v>272</v>
      </c>
      <c r="E6"/>
      <c r="F6" s="279" t="s">
        <v>2</v>
      </c>
      <c r="G6" s="279"/>
      <c r="H6" s="279"/>
      <c r="I6"/>
      <c r="J6" s="24" t="s">
        <v>280</v>
      </c>
      <c r="K6"/>
      <c r="L6"/>
      <c r="M6"/>
      <c r="N6"/>
      <c r="O6"/>
      <c r="P6" s="91"/>
      <c r="Q6" s="83"/>
    </row>
    <row r="7" spans="1:17" ht="30" customHeight="1">
      <c r="A7" s="279" t="s">
        <v>89</v>
      </c>
      <c r="B7" s="279"/>
      <c r="C7"/>
      <c r="D7" s="24" t="s">
        <v>90</v>
      </c>
      <c r="E7"/>
      <c r="F7" s="24" t="s">
        <v>91</v>
      </c>
      <c r="G7"/>
      <c r="H7" s="24" t="s">
        <v>92</v>
      </c>
      <c r="I7"/>
      <c r="J7" s="24" t="s">
        <v>90</v>
      </c>
      <c r="K7"/>
      <c r="L7" s="24" t="s">
        <v>11</v>
      </c>
      <c r="M7"/>
      <c r="N7"/>
      <c r="O7"/>
      <c r="P7" s="91"/>
      <c r="Q7" s="83"/>
    </row>
    <row r="8" spans="1:17" ht="30" customHeight="1">
      <c r="A8" s="267" t="s">
        <v>93</v>
      </c>
      <c r="B8" s="267"/>
      <c r="C8"/>
      <c r="D8" s="87">
        <v>18142425</v>
      </c>
      <c r="E8"/>
      <c r="F8" s="87">
        <v>2015772030103</v>
      </c>
      <c r="G8"/>
      <c r="H8" s="87">
        <v>2015451862721</v>
      </c>
      <c r="I8"/>
      <c r="J8" s="87">
        <v>338309807</v>
      </c>
      <c r="K8"/>
      <c r="L8" s="218">
        <f>J8/N8</f>
        <v>4.6179831540413037E-5</v>
      </c>
      <c r="M8"/>
      <c r="N8" s="312">
        <v>7325921202288</v>
      </c>
      <c r="O8"/>
      <c r="P8" s="91"/>
      <c r="Q8" s="83"/>
    </row>
    <row r="9" spans="1:17" ht="30" customHeight="1">
      <c r="A9" s="263" t="s">
        <v>294</v>
      </c>
      <c r="B9" s="263"/>
      <c r="C9"/>
      <c r="D9" s="48">
        <v>199384045</v>
      </c>
      <c r="E9"/>
      <c r="F9" s="48">
        <v>552070662827</v>
      </c>
      <c r="G9"/>
      <c r="H9" s="48">
        <v>550798666573</v>
      </c>
      <c r="I9"/>
      <c r="J9" s="48">
        <v>1471380299</v>
      </c>
      <c r="K9"/>
      <c r="L9" s="225">
        <f>J9/N8</f>
        <v>2.0084577193383747E-4</v>
      </c>
      <c r="M9"/>
      <c r="N9"/>
      <c r="O9"/>
      <c r="P9" s="91"/>
      <c r="Q9" s="83"/>
    </row>
    <row r="10" spans="1:17" ht="30" customHeight="1">
      <c r="A10" s="263" t="s">
        <v>295</v>
      </c>
      <c r="B10" s="263"/>
      <c r="C10"/>
      <c r="D10" s="48">
        <v>50000000</v>
      </c>
      <c r="E10"/>
      <c r="F10" s="48">
        <v>0</v>
      </c>
      <c r="G10"/>
      <c r="H10" s="48">
        <v>0</v>
      </c>
      <c r="I10"/>
      <c r="J10" s="48">
        <v>50000000</v>
      </c>
      <c r="K10"/>
      <c r="L10" s="225">
        <f>J10/N8</f>
        <v>6.825080234876703E-6</v>
      </c>
      <c r="M10"/>
      <c r="N10"/>
      <c r="O10"/>
      <c r="P10" s="91"/>
      <c r="Q10" s="83"/>
    </row>
    <row r="11" spans="1:17" ht="30" customHeight="1">
      <c r="A11" s="263" t="s">
        <v>94</v>
      </c>
      <c r="B11" s="263"/>
      <c r="C11"/>
      <c r="D11" s="48">
        <v>47436114028</v>
      </c>
      <c r="E11"/>
      <c r="F11" s="48">
        <v>131119410209</v>
      </c>
      <c r="G11"/>
      <c r="H11" s="48">
        <v>149890987000</v>
      </c>
      <c r="I11"/>
      <c r="J11" s="48">
        <v>28664537237</v>
      </c>
      <c r="K11"/>
      <c r="L11" s="225">
        <f>J11/N8</f>
        <v>3.9127553307627188E-3</v>
      </c>
      <c r="M11"/>
      <c r="N11"/>
      <c r="O11"/>
      <c r="P11" s="91"/>
      <c r="Q11" s="83"/>
    </row>
    <row r="12" spans="1:17" ht="30" customHeight="1">
      <c r="A12" s="263" t="s">
        <v>95</v>
      </c>
      <c r="B12" s="263"/>
      <c r="C12"/>
      <c r="D12" s="48">
        <v>1253705</v>
      </c>
      <c r="E12"/>
      <c r="F12" s="48">
        <v>1005138</v>
      </c>
      <c r="G12"/>
      <c r="H12" s="48">
        <v>0</v>
      </c>
      <c r="I12"/>
      <c r="J12" s="48">
        <v>2258843</v>
      </c>
      <c r="K12"/>
      <c r="L12" s="225">
        <f>J12/N8</f>
        <v>3.083356942597919E-7</v>
      </c>
      <c r="M12"/>
      <c r="N12"/>
      <c r="O12"/>
      <c r="P12" s="91"/>
      <c r="Q12" s="83"/>
    </row>
    <row r="13" spans="1:17" ht="30" customHeight="1">
      <c r="A13" s="263" t="s">
        <v>96</v>
      </c>
      <c r="B13" s="263"/>
      <c r="C13"/>
      <c r="D13" s="48">
        <v>12441157</v>
      </c>
      <c r="E13"/>
      <c r="F13" s="48">
        <v>50988</v>
      </c>
      <c r="G13"/>
      <c r="H13" s="48">
        <v>0</v>
      </c>
      <c r="I13"/>
      <c r="J13" s="48">
        <v>12492145</v>
      </c>
      <c r="K13"/>
      <c r="L13" s="225">
        <v>0</v>
      </c>
      <c r="M13"/>
      <c r="N13"/>
      <c r="O13"/>
      <c r="P13" s="91"/>
      <c r="Q13" s="83"/>
    </row>
    <row r="14" spans="1:17" ht="30" customHeight="1">
      <c r="A14" s="263" t="s">
        <v>97</v>
      </c>
      <c r="B14" s="263"/>
      <c r="C14"/>
      <c r="D14" s="48">
        <v>9056831</v>
      </c>
      <c r="E14"/>
      <c r="F14" s="48">
        <v>35165</v>
      </c>
      <c r="G14"/>
      <c r="H14" s="48">
        <v>500000</v>
      </c>
      <c r="I14"/>
      <c r="J14" s="48">
        <v>8591996</v>
      </c>
      <c r="K14"/>
      <c r="L14" s="225">
        <v>0</v>
      </c>
      <c r="M14"/>
      <c r="N14"/>
      <c r="O14"/>
      <c r="P14" s="91"/>
      <c r="Q14" s="83"/>
    </row>
    <row r="15" spans="1:17" ht="30" customHeight="1">
      <c r="A15" s="263" t="s">
        <v>98</v>
      </c>
      <c r="B15" s="263"/>
      <c r="C15"/>
      <c r="D15" s="48">
        <v>615204</v>
      </c>
      <c r="E15"/>
      <c r="F15" s="48">
        <v>2000000</v>
      </c>
      <c r="G15"/>
      <c r="H15" s="48">
        <v>240000</v>
      </c>
      <c r="I15"/>
      <c r="J15" s="48">
        <v>2375204</v>
      </c>
      <c r="K15"/>
      <c r="L15" s="225">
        <v>0</v>
      </c>
      <c r="M15"/>
      <c r="N15"/>
      <c r="O15"/>
      <c r="P15" s="91"/>
      <c r="Q15" s="83"/>
    </row>
    <row r="16" spans="1:17" ht="30" customHeight="1">
      <c r="A16" s="263" t="s">
        <v>99</v>
      </c>
      <c r="B16" s="263"/>
      <c r="C16"/>
      <c r="D16" s="48">
        <v>19693204</v>
      </c>
      <c r="E16"/>
      <c r="F16" s="48">
        <v>80710</v>
      </c>
      <c r="G16"/>
      <c r="H16" s="48">
        <v>0</v>
      </c>
      <c r="I16"/>
      <c r="J16" s="48">
        <v>19773914</v>
      </c>
      <c r="K16"/>
      <c r="L16" s="225">
        <v>0</v>
      </c>
      <c r="M16"/>
      <c r="N16"/>
      <c r="O16"/>
      <c r="P16" s="91"/>
      <c r="Q16" s="83"/>
    </row>
    <row r="17" spans="1:17" ht="30" customHeight="1">
      <c r="A17" s="263" t="s">
        <v>100</v>
      </c>
      <c r="B17" s="263"/>
      <c r="C17"/>
      <c r="D17" s="48">
        <v>2794172</v>
      </c>
      <c r="E17"/>
      <c r="F17" s="48">
        <v>11451</v>
      </c>
      <c r="G17"/>
      <c r="H17" s="48">
        <v>0</v>
      </c>
      <c r="I17"/>
      <c r="J17" s="48">
        <v>2805623</v>
      </c>
      <c r="K17"/>
      <c r="L17" s="225">
        <v>0</v>
      </c>
      <c r="M17"/>
      <c r="N17"/>
      <c r="O17"/>
      <c r="P17" s="91"/>
      <c r="Q17" s="83"/>
    </row>
    <row r="18" spans="1:17" ht="30" customHeight="1">
      <c r="A18" s="263" t="s">
        <v>101</v>
      </c>
      <c r="B18" s="263"/>
      <c r="C18"/>
      <c r="D18" s="48">
        <v>7616217</v>
      </c>
      <c r="E18"/>
      <c r="F18" s="48">
        <v>31300</v>
      </c>
      <c r="G18"/>
      <c r="H18" s="48">
        <v>0</v>
      </c>
      <c r="I18"/>
      <c r="J18" s="48">
        <v>7647517</v>
      </c>
      <c r="K18"/>
      <c r="L18" s="225">
        <v>0</v>
      </c>
      <c r="M18"/>
      <c r="N18"/>
      <c r="O18"/>
      <c r="P18" s="91"/>
      <c r="Q18" s="83"/>
    </row>
    <row r="19" spans="1:17" ht="30" customHeight="1">
      <c r="A19" s="263" t="s">
        <v>105</v>
      </c>
      <c r="B19" s="263"/>
      <c r="C19"/>
      <c r="D19" s="48">
        <v>9857490</v>
      </c>
      <c r="E19"/>
      <c r="F19" s="48">
        <v>99179561055</v>
      </c>
      <c r="G19"/>
      <c r="H19" s="48">
        <v>98261500000</v>
      </c>
      <c r="I19"/>
      <c r="J19" s="48">
        <v>927918545</v>
      </c>
      <c r="K19"/>
      <c r="L19" s="225">
        <f>J19/N8</f>
        <v>1.2666237042110098E-4</v>
      </c>
      <c r="M19"/>
      <c r="N19"/>
      <c r="O19"/>
      <c r="P19" s="91"/>
      <c r="Q19" s="83"/>
    </row>
    <row r="20" spans="1:17" ht="30" customHeight="1">
      <c r="A20" s="263" t="s">
        <v>106</v>
      </c>
      <c r="B20" s="263"/>
      <c r="C20"/>
      <c r="D20" s="48">
        <v>35000000000</v>
      </c>
      <c r="E20"/>
      <c r="F20" s="48">
        <v>0</v>
      </c>
      <c r="G20"/>
      <c r="H20" s="48">
        <v>35000000000</v>
      </c>
      <c r="I20"/>
      <c r="J20" s="48">
        <v>0</v>
      </c>
      <c r="K20"/>
      <c r="L20" s="225">
        <v>0</v>
      </c>
      <c r="M20"/>
      <c r="N20"/>
      <c r="O20"/>
      <c r="P20" s="91"/>
      <c r="Q20" s="83"/>
    </row>
    <row r="21" spans="1:17" ht="30" customHeight="1">
      <c r="A21" s="263" t="s">
        <v>253</v>
      </c>
      <c r="B21" s="263"/>
      <c r="C21"/>
      <c r="D21" s="48">
        <v>170000000000</v>
      </c>
      <c r="E21"/>
      <c r="F21" s="48">
        <v>0</v>
      </c>
      <c r="G21"/>
      <c r="H21" s="48">
        <v>61000000000</v>
      </c>
      <c r="I21"/>
      <c r="J21" s="48">
        <v>109000000000</v>
      </c>
      <c r="K21"/>
      <c r="L21" s="225">
        <v>1.49E-2</v>
      </c>
      <c r="M21"/>
      <c r="N21"/>
      <c r="O21"/>
      <c r="P21" s="91"/>
      <c r="Q21" s="83"/>
    </row>
    <row r="22" spans="1:17" ht="30" customHeight="1">
      <c r="A22" s="263" t="s">
        <v>107</v>
      </c>
      <c r="B22" s="263"/>
      <c r="C22"/>
      <c r="D22" s="48">
        <v>2781167</v>
      </c>
      <c r="E22"/>
      <c r="F22" s="48">
        <v>576843672596</v>
      </c>
      <c r="G22"/>
      <c r="H22" s="48">
        <v>488060554262</v>
      </c>
      <c r="I22"/>
      <c r="J22" s="48">
        <v>88785899501</v>
      </c>
      <c r="K22"/>
      <c r="L22" s="225">
        <v>1.21E-2</v>
      </c>
      <c r="M22"/>
      <c r="N22"/>
      <c r="O22"/>
      <c r="P22" s="91"/>
      <c r="Q22" s="83"/>
    </row>
    <row r="23" spans="1:17" ht="30" customHeight="1">
      <c r="A23" s="263" t="s">
        <v>296</v>
      </c>
      <c r="B23" s="263"/>
      <c r="C23"/>
      <c r="D23" s="48">
        <v>85000000000</v>
      </c>
      <c r="E23"/>
      <c r="F23" s="48">
        <v>0</v>
      </c>
      <c r="G23"/>
      <c r="H23" s="48">
        <v>85000000000</v>
      </c>
      <c r="I23"/>
      <c r="J23" s="48">
        <v>0</v>
      </c>
      <c r="K23"/>
      <c r="L23" s="225">
        <v>0</v>
      </c>
      <c r="M23"/>
      <c r="N23"/>
      <c r="O23"/>
      <c r="P23" s="91"/>
      <c r="Q23" s="83"/>
    </row>
    <row r="24" spans="1:17" ht="30" customHeight="1">
      <c r="A24" s="263" t="s">
        <v>109</v>
      </c>
      <c r="B24" s="263"/>
      <c r="C24"/>
      <c r="D24" s="48">
        <v>149500000000</v>
      </c>
      <c r="E24"/>
      <c r="F24" s="48">
        <v>0</v>
      </c>
      <c r="G24"/>
      <c r="H24" s="48">
        <v>149500000000</v>
      </c>
      <c r="I24"/>
      <c r="J24" s="48">
        <v>0</v>
      </c>
      <c r="K24"/>
      <c r="L24" s="225">
        <v>0</v>
      </c>
      <c r="M24"/>
      <c r="N24"/>
      <c r="O24"/>
      <c r="P24" s="91"/>
      <c r="Q24" s="83"/>
    </row>
    <row r="25" spans="1:17" ht="30" customHeight="1">
      <c r="A25" s="263" t="s">
        <v>297</v>
      </c>
      <c r="B25" s="263"/>
      <c r="C25"/>
      <c r="D25" s="48">
        <v>100000000000</v>
      </c>
      <c r="E25"/>
      <c r="F25" s="48">
        <v>0</v>
      </c>
      <c r="G25"/>
      <c r="H25" s="48">
        <v>0</v>
      </c>
      <c r="I25"/>
      <c r="J25" s="48">
        <v>100000000000</v>
      </c>
      <c r="K25"/>
      <c r="L25" s="225">
        <v>1.3599999999999999E-2</v>
      </c>
      <c r="M25"/>
      <c r="N25"/>
      <c r="O25"/>
      <c r="P25" s="91"/>
      <c r="Q25" s="83"/>
    </row>
    <row r="26" spans="1:17" ht="30" customHeight="1">
      <c r="A26" s="263" t="s">
        <v>298</v>
      </c>
      <c r="B26" s="263"/>
      <c r="C26"/>
      <c r="D26" s="48">
        <v>100000000000</v>
      </c>
      <c r="E26"/>
      <c r="F26" s="48">
        <v>0</v>
      </c>
      <c r="G26"/>
      <c r="H26" s="48">
        <v>0</v>
      </c>
      <c r="I26"/>
      <c r="J26" s="48">
        <v>100000000000</v>
      </c>
      <c r="K26"/>
      <c r="L26" s="225">
        <v>1.3599999999999999E-2</v>
      </c>
      <c r="M26"/>
      <c r="N26"/>
      <c r="O26"/>
      <c r="P26" s="91"/>
      <c r="Q26" s="83"/>
    </row>
    <row r="27" spans="1:17" ht="30" customHeight="1">
      <c r="A27" s="263" t="s">
        <v>299</v>
      </c>
      <c r="B27" s="263"/>
      <c r="C27"/>
      <c r="D27" s="48">
        <v>12556713</v>
      </c>
      <c r="E27"/>
      <c r="F27" s="48">
        <v>25554846124</v>
      </c>
      <c r="G27"/>
      <c r="H27" s="48">
        <v>25557602837</v>
      </c>
      <c r="I27"/>
      <c r="J27" s="48">
        <v>9800000</v>
      </c>
      <c r="K27"/>
      <c r="L27" s="225">
        <v>0</v>
      </c>
      <c r="M27"/>
      <c r="N27"/>
      <c r="O27"/>
      <c r="P27" s="91"/>
      <c r="Q27" s="90"/>
    </row>
    <row r="28" spans="1:17" ht="30" customHeight="1">
      <c r="A28" s="263" t="s">
        <v>300</v>
      </c>
      <c r="B28" s="263"/>
      <c r="C28"/>
      <c r="D28" s="48">
        <v>100000000000</v>
      </c>
      <c r="E28"/>
      <c r="F28" s="48">
        <v>0</v>
      </c>
      <c r="G28"/>
      <c r="H28" s="48">
        <v>0</v>
      </c>
      <c r="I28"/>
      <c r="J28" s="48">
        <v>100000000000</v>
      </c>
      <c r="K28"/>
      <c r="L28" s="225">
        <v>1.3599999999999999E-2</v>
      </c>
      <c r="M28"/>
      <c r="N28"/>
      <c r="O28"/>
      <c r="P28" s="91"/>
      <c r="Q28" s="90"/>
    </row>
    <row r="29" spans="1:17" ht="30" customHeight="1">
      <c r="A29" s="263" t="s">
        <v>301</v>
      </c>
      <c r="B29" s="263"/>
      <c r="C29"/>
      <c r="D29" s="48">
        <v>330000000000</v>
      </c>
      <c r="E29"/>
      <c r="F29" s="48">
        <v>0</v>
      </c>
      <c r="G29"/>
      <c r="H29" s="48">
        <v>0</v>
      </c>
      <c r="I29"/>
      <c r="J29" s="48">
        <v>330000000000</v>
      </c>
      <c r="K29"/>
      <c r="L29" s="225">
        <v>4.4999999999999998E-2</v>
      </c>
      <c r="M29"/>
      <c r="N29"/>
      <c r="O29"/>
      <c r="P29" s="91"/>
      <c r="Q29" s="90"/>
    </row>
    <row r="30" spans="1:17" ht="30" customHeight="1">
      <c r="A30" s="263" t="s">
        <v>302</v>
      </c>
      <c r="B30" s="263"/>
      <c r="C30"/>
      <c r="D30" s="48">
        <v>1000000000000</v>
      </c>
      <c r="E30"/>
      <c r="F30" s="48">
        <v>0</v>
      </c>
      <c r="G30"/>
      <c r="H30" s="48">
        <v>254000000000</v>
      </c>
      <c r="I30"/>
      <c r="J30" s="48">
        <v>746000000000</v>
      </c>
      <c r="K30"/>
      <c r="L30" s="225">
        <v>0.1018</v>
      </c>
      <c r="M30"/>
      <c r="N30"/>
      <c r="O30"/>
      <c r="P30" s="91"/>
      <c r="Q30" s="90"/>
    </row>
    <row r="31" spans="1:17" ht="30" customHeight="1">
      <c r="A31" s="263" t="s">
        <v>303</v>
      </c>
      <c r="B31" s="263"/>
      <c r="C31"/>
      <c r="D31" s="48">
        <v>390000000000</v>
      </c>
      <c r="E31"/>
      <c r="F31" s="48">
        <v>0</v>
      </c>
      <c r="G31"/>
      <c r="H31" s="48">
        <v>176000000000</v>
      </c>
      <c r="I31"/>
      <c r="J31" s="48">
        <v>214000000000</v>
      </c>
      <c r="K31"/>
      <c r="L31" s="225">
        <v>2.92E-2</v>
      </c>
      <c r="M31"/>
      <c r="N31"/>
      <c r="O31"/>
      <c r="P31" s="91"/>
      <c r="Q31" s="90"/>
    </row>
    <row r="32" spans="1:17" ht="30" customHeight="1">
      <c r="A32" s="263" t="s">
        <v>304</v>
      </c>
      <c r="B32" s="263"/>
      <c r="C32"/>
      <c r="D32" s="48">
        <v>200000000000</v>
      </c>
      <c r="E32"/>
      <c r="F32" s="48">
        <v>0</v>
      </c>
      <c r="G32"/>
      <c r="H32" s="48">
        <v>0</v>
      </c>
      <c r="I32"/>
      <c r="J32" s="48">
        <v>200000000000</v>
      </c>
      <c r="K32"/>
      <c r="L32" s="225">
        <v>2.7300000000000001E-2</v>
      </c>
      <c r="M32"/>
      <c r="N32"/>
      <c r="O32"/>
      <c r="P32" s="91"/>
      <c r="Q32" s="90"/>
    </row>
    <row r="33" spans="1:17" ht="30" customHeight="1">
      <c r="A33" s="263" t="s">
        <v>305</v>
      </c>
      <c r="B33" s="263"/>
      <c r="C33"/>
      <c r="D33" s="48">
        <v>250000000000</v>
      </c>
      <c r="E33"/>
      <c r="F33" s="48">
        <v>0</v>
      </c>
      <c r="G33"/>
      <c r="H33" s="48">
        <v>0</v>
      </c>
      <c r="I33"/>
      <c r="J33" s="48">
        <v>250000000000</v>
      </c>
      <c r="K33"/>
      <c r="L33" s="225">
        <v>3.4099999999999998E-2</v>
      </c>
      <c r="M33"/>
      <c r="N33"/>
      <c r="O33"/>
      <c r="P33" s="91"/>
      <c r="Q33" s="90"/>
    </row>
    <row r="34" spans="1:17" ht="30" customHeight="1">
      <c r="A34" s="263" t="s">
        <v>306</v>
      </c>
      <c r="B34" s="263"/>
      <c r="C34"/>
      <c r="D34" s="48">
        <v>150000000000</v>
      </c>
      <c r="E34"/>
      <c r="F34" s="48">
        <v>0</v>
      </c>
      <c r="G34"/>
      <c r="H34" s="48">
        <v>0</v>
      </c>
      <c r="I34"/>
      <c r="J34" s="48">
        <v>150000000000</v>
      </c>
      <c r="K34"/>
      <c r="L34" s="225">
        <v>2.0500000000000001E-2</v>
      </c>
      <c r="M34"/>
      <c r="N34"/>
      <c r="O34"/>
      <c r="P34" s="91"/>
      <c r="Q34" s="90"/>
    </row>
    <row r="35" spans="1:17" ht="30" customHeight="1">
      <c r="A35" s="263" t="s">
        <v>307</v>
      </c>
      <c r="B35" s="263"/>
      <c r="C35"/>
      <c r="D35" s="48">
        <v>150000000000</v>
      </c>
      <c r="E35"/>
      <c r="F35" s="48">
        <v>0</v>
      </c>
      <c r="G35"/>
      <c r="H35" s="48">
        <v>0</v>
      </c>
      <c r="I35"/>
      <c r="J35" s="48">
        <v>150000000000</v>
      </c>
      <c r="K35"/>
      <c r="L35" s="225">
        <v>2.0500000000000001E-2</v>
      </c>
      <c r="M35"/>
      <c r="N35"/>
      <c r="O35"/>
      <c r="P35" s="91"/>
      <c r="Q35" s="90"/>
    </row>
    <row r="36" spans="1:17" ht="30" customHeight="1">
      <c r="A36" s="263" t="s">
        <v>308</v>
      </c>
      <c r="B36" s="263"/>
      <c r="C36"/>
      <c r="D36" s="48">
        <v>200000000000</v>
      </c>
      <c r="E36"/>
      <c r="F36" s="48">
        <v>0</v>
      </c>
      <c r="G36"/>
      <c r="H36" s="48">
        <v>0</v>
      </c>
      <c r="I36"/>
      <c r="J36" s="48">
        <v>200000000000</v>
      </c>
      <c r="K36"/>
      <c r="L36" s="225">
        <v>2.7300000000000001E-2</v>
      </c>
      <c r="M36"/>
      <c r="N36"/>
      <c r="O36"/>
      <c r="P36" s="91"/>
      <c r="Q36" s="90"/>
    </row>
    <row r="37" spans="1:17" ht="30" customHeight="1">
      <c r="A37" s="263" t="s">
        <v>309</v>
      </c>
      <c r="B37" s="263"/>
      <c r="C37"/>
      <c r="D37" s="48">
        <v>0</v>
      </c>
      <c r="E37"/>
      <c r="F37" s="48">
        <v>100000000000</v>
      </c>
      <c r="G37"/>
      <c r="H37" s="48">
        <v>0</v>
      </c>
      <c r="I37"/>
      <c r="J37" s="48">
        <v>100000000000</v>
      </c>
      <c r="K37"/>
      <c r="L37" s="225">
        <v>1.3599999999999999E-2</v>
      </c>
      <c r="M37"/>
      <c r="N37"/>
      <c r="O37"/>
      <c r="P37" s="91"/>
      <c r="Q37" s="90"/>
    </row>
    <row r="38" spans="1:17" ht="30" customHeight="1">
      <c r="A38" s="263" t="s">
        <v>310</v>
      </c>
      <c r="B38" s="263"/>
      <c r="C38"/>
      <c r="D38" s="48">
        <v>0</v>
      </c>
      <c r="E38"/>
      <c r="F38" s="48">
        <v>200000000000</v>
      </c>
      <c r="G38"/>
      <c r="H38" s="48">
        <v>0</v>
      </c>
      <c r="I38"/>
      <c r="J38" s="48">
        <v>200000000000</v>
      </c>
      <c r="K38"/>
      <c r="L38" s="225">
        <v>2.7300000000000001E-2</v>
      </c>
      <c r="M38"/>
      <c r="N38"/>
      <c r="O38"/>
      <c r="P38" s="91"/>
      <c r="Q38" s="90"/>
    </row>
    <row r="39" spans="1:17" ht="30" customHeight="1">
      <c r="A39" s="294" t="s">
        <v>311</v>
      </c>
      <c r="B39" s="294"/>
      <c r="C39"/>
      <c r="D39" s="220">
        <v>0</v>
      </c>
      <c r="E39"/>
      <c r="F39" s="220">
        <v>100000000000</v>
      </c>
      <c r="G39"/>
      <c r="H39" s="220">
        <v>0</v>
      </c>
      <c r="I39"/>
      <c r="J39" s="220">
        <v>100000000000</v>
      </c>
      <c r="K39"/>
      <c r="L39" s="224">
        <v>1.3599999999999999E-2</v>
      </c>
      <c r="M39"/>
      <c r="N39"/>
      <c r="O39"/>
      <c r="P39" s="91"/>
      <c r="Q39" s="90"/>
    </row>
    <row r="40" spans="1:17" ht="30" customHeight="1" thickBot="1">
      <c r="A40" s="295" t="s">
        <v>14</v>
      </c>
      <c r="B40" s="295"/>
      <c r="C40"/>
      <c r="D40" s="222">
        <v>3457282306358</v>
      </c>
      <c r="E40"/>
      <c r="F40" s="222">
        <v>3800543397666</v>
      </c>
      <c r="G40"/>
      <c r="H40" s="222">
        <v>4088521913393</v>
      </c>
      <c r="I40"/>
      <c r="J40" s="222">
        <v>3169303790631</v>
      </c>
      <c r="K40"/>
      <c r="L40" s="243">
        <f>SUM(L8:L39)</f>
        <v>0.43229357672058727</v>
      </c>
      <c r="M40"/>
      <c r="N40"/>
      <c r="O40"/>
      <c r="P40" s="91"/>
      <c r="Q40" s="90"/>
    </row>
    <row r="41" spans="1:17" ht="30" customHeight="1" thickTop="1">
      <c r="B41" s="202"/>
      <c r="C41" s="113"/>
      <c r="D41" s="91"/>
      <c r="E41" s="90"/>
      <c r="L41" s="37"/>
      <c r="N41" s="19"/>
      <c r="O41" s="19"/>
      <c r="P41" s="19"/>
      <c r="Q41" s="19"/>
    </row>
    <row r="42" spans="1:17" ht="30" customHeight="1">
      <c r="B42" s="202"/>
      <c r="C42" s="113"/>
      <c r="D42" s="91"/>
      <c r="E42" s="90"/>
      <c r="L42" s="19"/>
      <c r="N42" s="19"/>
      <c r="O42" s="19"/>
      <c r="P42" s="19"/>
      <c r="Q42" s="19"/>
    </row>
    <row r="43" spans="1:17" ht="30" customHeight="1">
      <c r="B43" s="202"/>
      <c r="C43" s="113"/>
      <c r="D43" s="91"/>
      <c r="E43" s="90"/>
      <c r="L43" s="19"/>
      <c r="N43" s="19"/>
      <c r="O43" s="19"/>
      <c r="P43" s="19"/>
      <c r="Q43" s="19"/>
    </row>
    <row r="44" spans="1:17" ht="30" customHeight="1">
      <c r="B44" s="202"/>
      <c r="C44" s="113"/>
      <c r="D44" s="91"/>
      <c r="E44" s="90"/>
      <c r="L44" s="19"/>
      <c r="N44" s="19"/>
      <c r="O44" s="19"/>
      <c r="P44" s="19"/>
      <c r="Q44" s="19"/>
    </row>
    <row r="45" spans="1:17" ht="30" customHeight="1">
      <c r="B45" s="202"/>
      <c r="C45" s="113"/>
      <c r="D45" s="91"/>
      <c r="E45" s="90"/>
      <c r="L45" s="19"/>
      <c r="N45" s="19"/>
      <c r="O45" s="19"/>
      <c r="P45" s="19"/>
      <c r="Q45" s="19"/>
    </row>
    <row r="46" spans="1:17" ht="30" customHeight="1">
      <c r="B46" s="202"/>
      <c r="C46" s="113"/>
      <c r="D46" s="91"/>
      <c r="E46" s="90"/>
      <c r="L46" s="19"/>
      <c r="N46" s="19"/>
      <c r="O46" s="19"/>
      <c r="P46" s="19"/>
      <c r="Q46" s="19"/>
    </row>
    <row r="47" spans="1:17" ht="30" customHeight="1">
      <c r="B47" s="202"/>
      <c r="C47" s="113"/>
      <c r="D47" s="91"/>
      <c r="E47" s="90"/>
      <c r="L47" s="19"/>
      <c r="N47" s="19"/>
      <c r="O47" s="19"/>
      <c r="P47" s="19"/>
      <c r="Q47" s="19"/>
    </row>
    <row r="48" spans="1:17" ht="30" customHeight="1">
      <c r="B48" s="202"/>
      <c r="C48" s="113"/>
      <c r="D48" s="91"/>
      <c r="E48" s="90"/>
      <c r="L48" s="19"/>
      <c r="N48" s="19"/>
      <c r="O48" s="19"/>
      <c r="P48" s="19"/>
      <c r="Q48" s="19"/>
    </row>
    <row r="49" spans="2:17" ht="30" customHeight="1">
      <c r="B49" s="202"/>
      <c r="C49" s="113"/>
      <c r="D49" s="91"/>
      <c r="E49" s="90"/>
      <c r="L49" s="19"/>
      <c r="N49" s="19"/>
      <c r="O49" s="19"/>
      <c r="P49" s="19"/>
      <c r="Q49" s="19"/>
    </row>
    <row r="50" spans="2:17" ht="30" customHeight="1">
      <c r="B50" s="202"/>
      <c r="C50" s="113"/>
      <c r="D50" s="91"/>
      <c r="E50" s="90"/>
      <c r="L50" s="19"/>
      <c r="N50" s="19"/>
      <c r="O50" s="19"/>
      <c r="P50" s="19"/>
      <c r="Q50" s="19"/>
    </row>
    <row r="51" spans="2:17" ht="30" customHeight="1">
      <c r="B51" s="202"/>
      <c r="C51" s="113"/>
      <c r="D51" s="91"/>
      <c r="E51" s="90"/>
      <c r="L51" s="19"/>
      <c r="N51" s="19"/>
      <c r="O51" s="19"/>
      <c r="P51" s="19"/>
      <c r="Q51" s="19"/>
    </row>
    <row r="52" spans="2:17" ht="30" customHeight="1">
      <c r="B52" s="202"/>
      <c r="C52" s="113"/>
      <c r="D52" s="91"/>
      <c r="E52" s="90"/>
      <c r="L52" s="19"/>
      <c r="N52" s="19"/>
      <c r="O52" s="19"/>
      <c r="P52" s="19"/>
      <c r="Q52" s="19"/>
    </row>
    <row r="53" spans="2:17" ht="30" customHeight="1">
      <c r="B53" s="202"/>
      <c r="C53" s="113"/>
      <c r="D53" s="91"/>
      <c r="E53" s="90"/>
      <c r="L53" s="19"/>
      <c r="N53" s="19"/>
      <c r="O53" s="19"/>
      <c r="P53" s="19"/>
      <c r="Q53" s="19"/>
    </row>
    <row r="54" spans="2:17" ht="30" customHeight="1">
      <c r="B54" s="202"/>
      <c r="C54" s="113"/>
      <c r="D54" s="91"/>
      <c r="E54" s="90"/>
      <c r="L54" s="19"/>
      <c r="N54" s="19"/>
      <c r="O54" s="19"/>
      <c r="P54" s="19"/>
      <c r="Q54" s="19"/>
    </row>
    <row r="55" spans="2:17" ht="30" customHeight="1">
      <c r="B55" s="202"/>
      <c r="C55" s="113"/>
      <c r="D55" s="91"/>
      <c r="E55" s="90"/>
      <c r="L55" s="19"/>
      <c r="N55" s="19"/>
      <c r="O55" s="19"/>
      <c r="P55" s="19"/>
      <c r="Q55" s="19"/>
    </row>
    <row r="56" spans="2:17" ht="30" customHeight="1">
      <c r="B56" s="202"/>
      <c r="C56" s="113"/>
      <c r="D56" s="91"/>
      <c r="E56" s="90"/>
      <c r="L56" s="19"/>
      <c r="N56" s="19"/>
      <c r="O56" s="19"/>
      <c r="P56" s="19"/>
      <c r="Q56" s="19"/>
    </row>
    <row r="57" spans="2:17" ht="30" customHeight="1">
      <c r="B57" s="202"/>
      <c r="C57" s="113"/>
      <c r="D57" s="91"/>
      <c r="E57" s="90"/>
      <c r="L57" s="19"/>
      <c r="N57" s="19"/>
      <c r="O57" s="19"/>
      <c r="P57" s="19"/>
      <c r="Q57" s="19"/>
    </row>
    <row r="58" spans="2:17" ht="30" customHeight="1">
      <c r="B58" s="202"/>
      <c r="C58" s="113"/>
      <c r="D58" s="91"/>
      <c r="E58" s="90"/>
      <c r="L58" s="19"/>
      <c r="N58" s="19"/>
      <c r="O58" s="19"/>
      <c r="P58" s="19"/>
      <c r="Q58" s="19"/>
    </row>
    <row r="59" spans="2:17" ht="30" customHeight="1">
      <c r="B59" s="202"/>
      <c r="C59" s="113"/>
      <c r="D59" s="91"/>
      <c r="E59" s="90"/>
      <c r="L59" s="19"/>
      <c r="N59" s="19"/>
      <c r="O59" s="19"/>
      <c r="P59" s="19"/>
      <c r="Q59" s="19"/>
    </row>
    <row r="60" spans="2:17" ht="30" customHeight="1">
      <c r="B60" s="202"/>
      <c r="C60" s="113"/>
      <c r="D60" s="91"/>
      <c r="E60" s="90"/>
      <c r="L60" s="19"/>
      <c r="N60" s="19"/>
      <c r="O60" s="19"/>
      <c r="P60" s="19"/>
      <c r="Q60" s="19"/>
    </row>
    <row r="61" spans="2:17" ht="30" customHeight="1">
      <c r="B61" s="202"/>
      <c r="C61" s="113"/>
      <c r="D61" s="91"/>
      <c r="E61" s="90"/>
      <c r="L61" s="19"/>
      <c r="N61" s="19"/>
      <c r="O61" s="19"/>
      <c r="P61" s="19"/>
      <c r="Q61" s="19"/>
    </row>
    <row r="62" spans="2:17" ht="30" customHeight="1">
      <c r="B62" s="202"/>
      <c r="C62" s="113"/>
      <c r="D62" s="91"/>
      <c r="E62" s="90"/>
      <c r="L62" s="19"/>
      <c r="N62" s="19"/>
      <c r="O62" s="19"/>
      <c r="P62" s="19"/>
      <c r="Q62" s="19"/>
    </row>
    <row r="63" spans="2:17" ht="30" customHeight="1">
      <c r="B63" s="202"/>
      <c r="C63" s="113"/>
      <c r="D63" s="91"/>
      <c r="E63" s="90"/>
      <c r="L63" s="19"/>
      <c r="N63" s="19"/>
      <c r="O63" s="19"/>
      <c r="P63" s="19"/>
      <c r="Q63" s="19"/>
    </row>
    <row r="64" spans="2:17" ht="30" customHeight="1">
      <c r="B64" s="202"/>
      <c r="C64" s="113"/>
      <c r="D64" s="91"/>
      <c r="E64" s="90"/>
      <c r="L64" s="19"/>
      <c r="N64" s="19"/>
      <c r="O64" s="19"/>
      <c r="P64" s="19"/>
      <c r="Q64" s="19"/>
    </row>
    <row r="65" spans="2:17" ht="30" customHeight="1">
      <c r="B65" s="202"/>
      <c r="C65" s="113"/>
      <c r="D65" s="91"/>
      <c r="E65" s="90"/>
      <c r="L65" s="19"/>
      <c r="N65" s="19"/>
      <c r="O65" s="19"/>
      <c r="P65" s="19"/>
      <c r="Q65" s="19"/>
    </row>
    <row r="66" spans="2:17" s="29" customFormat="1" ht="30" customHeight="1">
      <c r="B66" s="203"/>
      <c r="C66" s="198"/>
      <c r="D66" s="92"/>
      <c r="E66" s="90"/>
    </row>
    <row r="67" spans="2:17" ht="24.95" customHeight="1">
      <c r="J67" s="135"/>
    </row>
  </sheetData>
  <mergeCells count="39">
    <mergeCell ref="A36:B36"/>
    <mergeCell ref="A37:B37"/>
    <mergeCell ref="A38:B38"/>
    <mergeCell ref="A39:B39"/>
    <mergeCell ref="A40:B40"/>
    <mergeCell ref="A7:B7"/>
    <mergeCell ref="A8:B8"/>
    <mergeCell ref="A9:B9"/>
    <mergeCell ref="A10:B10"/>
    <mergeCell ref="A1:L1"/>
    <mergeCell ref="A2:L2"/>
    <mergeCell ref="A3:L3"/>
    <mergeCell ref="F6:H6"/>
    <mergeCell ref="A5:L5"/>
    <mergeCell ref="A11:B11"/>
    <mergeCell ref="A12:B12"/>
    <mergeCell ref="A13:B13"/>
    <mergeCell ref="A14:B14"/>
    <mergeCell ref="A15:B15"/>
    <mergeCell ref="A34:B34"/>
    <mergeCell ref="A35:B35"/>
    <mergeCell ref="A16:B16"/>
    <mergeCell ref="A17:B17"/>
    <mergeCell ref="A18:B18"/>
    <mergeCell ref="A19:B19"/>
    <mergeCell ref="A25:B25"/>
    <mergeCell ref="A28:B28"/>
    <mergeCell ref="A29:B29"/>
    <mergeCell ref="A30:B30"/>
    <mergeCell ref="A31:B31"/>
    <mergeCell ref="A32:B32"/>
    <mergeCell ref="A26:B26"/>
    <mergeCell ref="A27:B27"/>
    <mergeCell ref="A20:B20"/>
    <mergeCell ref="A21:B21"/>
    <mergeCell ref="A22:B22"/>
    <mergeCell ref="A23:B23"/>
    <mergeCell ref="A24:B24"/>
    <mergeCell ref="A33:B33"/>
  </mergeCells>
  <pageMargins left="0.39" right="0.39" top="0.39" bottom="0.39" header="0" footer="0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M11"/>
  <sheetViews>
    <sheetView rightToLeft="1" view="pageBreakPreview" zoomScaleNormal="100" zoomScaleSheetLayoutView="100" workbookViewId="0">
      <selection activeCell="L1" sqref="L1:L1048576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73" customWidth="1"/>
    <col min="9" max="9" width="0.5703125" style="73" customWidth="1"/>
    <col min="10" max="10" width="12.85546875" style="73" customWidth="1"/>
    <col min="11" max="11" width="0.28515625" customWidth="1"/>
    <col min="12" max="12" width="24.85546875" style="58" hidden="1" customWidth="1"/>
    <col min="13" max="13" width="17.85546875" style="58" bestFit="1" customWidth="1"/>
  </cols>
  <sheetData>
    <row r="1" spans="1:13" s="19" customFormat="1" ht="30" customHeight="1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L1" s="37"/>
      <c r="M1" s="37"/>
    </row>
    <row r="2" spans="1:13" s="19" customFormat="1" ht="30" customHeight="1">
      <c r="A2" s="260" t="s">
        <v>110</v>
      </c>
      <c r="B2" s="260"/>
      <c r="C2" s="260"/>
      <c r="D2" s="260"/>
      <c r="E2" s="260"/>
      <c r="F2" s="260"/>
      <c r="G2" s="260"/>
      <c r="H2" s="260"/>
      <c r="I2" s="260"/>
      <c r="J2" s="260"/>
      <c r="L2" s="37"/>
      <c r="M2" s="37"/>
    </row>
    <row r="3" spans="1:13" s="19" customFormat="1" ht="30" customHeight="1">
      <c r="A3" s="260" t="s">
        <v>279</v>
      </c>
      <c r="B3" s="260"/>
      <c r="C3" s="260"/>
      <c r="D3" s="260"/>
      <c r="E3" s="260"/>
      <c r="F3" s="260"/>
      <c r="G3" s="260"/>
      <c r="H3" s="260"/>
      <c r="I3" s="260"/>
      <c r="J3" s="260"/>
      <c r="L3" s="37"/>
      <c r="M3" s="37"/>
    </row>
    <row r="4" spans="1:13" s="20" customFormat="1" ht="30" customHeight="1">
      <c r="A4" s="259" t="s">
        <v>241</v>
      </c>
      <c r="B4" s="259"/>
      <c r="C4" s="259"/>
      <c r="D4" s="259"/>
      <c r="E4" s="259"/>
      <c r="F4" s="259"/>
      <c r="G4" s="259"/>
      <c r="H4" s="259"/>
      <c r="I4" s="259"/>
      <c r="J4" s="259"/>
      <c r="L4" s="57"/>
      <c r="M4" s="57"/>
    </row>
    <row r="5" spans="1:13" s="19" customFormat="1" ht="42" customHeight="1">
      <c r="A5" s="261" t="s">
        <v>111</v>
      </c>
      <c r="B5" s="261"/>
      <c r="D5" s="1" t="s">
        <v>112</v>
      </c>
      <c r="F5" s="1" t="s">
        <v>90</v>
      </c>
      <c r="H5" s="108" t="s">
        <v>113</v>
      </c>
      <c r="I5" s="69"/>
      <c r="J5" s="108" t="s">
        <v>114</v>
      </c>
      <c r="L5" s="37"/>
      <c r="M5" s="37"/>
    </row>
    <row r="6" spans="1:13" s="19" customFormat="1" ht="30" customHeight="1">
      <c r="A6" s="267" t="s">
        <v>115</v>
      </c>
      <c r="B6" s="267"/>
      <c r="D6" s="40" t="s">
        <v>242</v>
      </c>
      <c r="E6" s="21"/>
      <c r="F6" s="175">
        <f>'درآمد سرمایه گذاری در سهام'!P26</f>
        <v>816873</v>
      </c>
      <c r="G6" s="21"/>
      <c r="H6" s="119">
        <f>F6/F11</f>
        <v>4.590495854004385E-6</v>
      </c>
      <c r="I6" s="212"/>
      <c r="J6" s="119">
        <f>F6/L6</f>
        <v>1.1150447533408874E-7</v>
      </c>
      <c r="L6" s="313">
        <v>7325921202288</v>
      </c>
      <c r="M6" s="113"/>
    </row>
    <row r="7" spans="1:13" s="19" customFormat="1" ht="30" customHeight="1">
      <c r="A7" s="263" t="s">
        <v>116</v>
      </c>
      <c r="B7" s="263"/>
      <c r="D7" s="40" t="s">
        <v>117</v>
      </c>
      <c r="E7" s="21"/>
      <c r="F7" s="110">
        <f>'درآمد سرمایه گذاری در صندوق'!F25</f>
        <v>28137580461</v>
      </c>
      <c r="G7" s="21"/>
      <c r="H7" s="60">
        <f>F7/F11</f>
        <v>0.15812182119856488</v>
      </c>
      <c r="I7" s="79"/>
      <c r="J7" s="190">
        <f>F7/L6</f>
        <v>3.8408248852324803E-3</v>
      </c>
      <c r="L7" s="56"/>
      <c r="M7" s="113"/>
    </row>
    <row r="8" spans="1:13" s="19" customFormat="1" ht="30" customHeight="1">
      <c r="A8" s="263" t="s">
        <v>118</v>
      </c>
      <c r="B8" s="263"/>
      <c r="D8" s="40" t="s">
        <v>243</v>
      </c>
      <c r="E8" s="21"/>
      <c r="F8" s="9">
        <f>'درآمد سرمایه گذاری در اوراق به'!J48</f>
        <v>72566040217</v>
      </c>
      <c r="G8" s="21"/>
      <c r="H8" s="60">
        <f>F8/F11</f>
        <v>0.40779179475592164</v>
      </c>
      <c r="I8" s="79"/>
      <c r="J8" s="60">
        <f>F8/L6</f>
        <v>9.9053809361662921E-3</v>
      </c>
      <c r="L8" s="56"/>
      <c r="M8" s="113"/>
    </row>
    <row r="9" spans="1:13" s="19" customFormat="1" ht="30" customHeight="1">
      <c r="A9" s="263" t="s">
        <v>119</v>
      </c>
      <c r="B9" s="263"/>
      <c r="D9" s="40" t="s">
        <v>244</v>
      </c>
      <c r="E9" s="21"/>
      <c r="F9" s="9">
        <f>'درآمد سپرده بانکی'!D66</f>
        <v>76752269218</v>
      </c>
      <c r="G9" s="21"/>
      <c r="H9" s="60">
        <f>F9/F11</f>
        <v>0.43131670850996101</v>
      </c>
      <c r="I9" s="79"/>
      <c r="J9" s="60">
        <f>F9/L6</f>
        <v>1.0476807912434147E-2</v>
      </c>
      <c r="L9" s="56"/>
      <c r="M9" s="113"/>
    </row>
    <row r="10" spans="1:13" s="19" customFormat="1" ht="30" customHeight="1">
      <c r="A10" s="263" t="s">
        <v>120</v>
      </c>
      <c r="B10" s="263"/>
      <c r="D10" s="40" t="s">
        <v>245</v>
      </c>
      <c r="E10" s="21"/>
      <c r="F10" s="10">
        <f>'سایر درآمدها'!F10</f>
        <v>492043427</v>
      </c>
      <c r="G10" s="21"/>
      <c r="H10" s="111">
        <f>F10/F11</f>
        <v>2.7650850396984711E-3</v>
      </c>
      <c r="I10" s="79"/>
      <c r="J10" s="111">
        <f>F10/L6</f>
        <v>6.7164717366373955E-5</v>
      </c>
      <c r="L10" s="56"/>
      <c r="M10" s="113"/>
    </row>
    <row r="11" spans="1:13" s="19" customFormat="1" ht="30" customHeight="1">
      <c r="A11" s="260" t="s">
        <v>14</v>
      </c>
      <c r="B11" s="260"/>
      <c r="C11" s="29"/>
      <c r="D11" s="26"/>
      <c r="E11" s="27"/>
      <c r="F11" s="28">
        <f>SUM(F6:F10)</f>
        <v>177948750196</v>
      </c>
      <c r="G11" s="27"/>
      <c r="H11" s="112">
        <f>SUM(H6:H10)</f>
        <v>1</v>
      </c>
      <c r="I11" s="107"/>
      <c r="J11" s="117">
        <f>SUM(J6:J10)</f>
        <v>2.4290289955674626E-2</v>
      </c>
      <c r="L11" s="118"/>
      <c r="M11" s="37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zahra hashemifar</cp:lastModifiedBy>
  <cp:lastPrinted>2024-11-26T12:50:29Z</cp:lastPrinted>
  <dcterms:created xsi:type="dcterms:W3CDTF">2024-08-25T06:34:11Z</dcterms:created>
  <dcterms:modified xsi:type="dcterms:W3CDTF">2024-12-29T12:50:40Z</dcterms:modified>
</cp:coreProperties>
</file>