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8_{98E4C70A-1273-46F5-AD5B-B3406A90172F}" xr6:coauthVersionLast="47" xr6:coauthVersionMax="47" xr10:uidLastSave="{00000000-0000-0000-0000-000000000000}"/>
  <bookViews>
    <workbookView xWindow="-120" yWindow="-120" windowWidth="29040" windowHeight="15720" tabRatio="912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اوراق!$A$1:$AL$27</definedName>
    <definedName name="_xlnm.Print_Area" localSheetId="5">'اوراق مشتقه'!$A$1:$AU$11</definedName>
    <definedName name="_xlnm.Print_Area" localSheetId="4">'تعدیل قیمت'!$A$1:$M$11</definedName>
    <definedName name="_xlnm.Print_Area" localSheetId="8">درآمد!$A$1:$K$11</definedName>
    <definedName name="_xlnm.Print_Area" localSheetId="15">'درآمد اوراق بهادار'!$A$1:$R$25</definedName>
    <definedName name="_xlnm.Print_Area" localSheetId="12">'درآمد سپرده بانکی'!$A$1:$F$71</definedName>
    <definedName name="_xlnm.Print_Area" localSheetId="11">'درآمد سرمایه گذاری در اوراق به'!$A$1:$R$50</definedName>
    <definedName name="_xlnm.Print_Area" localSheetId="9">'درآمد سرمایه گذاری در سهام'!$A$1:$V$35</definedName>
    <definedName name="_xlnm.Print_Area" localSheetId="10">'درآمد سرمایه گذاری در صندوق'!$A$1:$R$31</definedName>
    <definedName name="_xlnm.Print_Area" localSheetId="14">'درآمد سود سهام'!$A$1:$T$14</definedName>
    <definedName name="_xlnm.Print_Area" localSheetId="16">'درآمد ناشی از تغییر قیمت اوراق'!$A$1:$R$43</definedName>
    <definedName name="_xlnm.Print_Area" localSheetId="17">'درآمد ناشی از فروش'!$A$1:$S$74</definedName>
    <definedName name="_xlnm.Print_Area" localSheetId="13">'سایر درآمدها'!$A$1:$G$11</definedName>
    <definedName name="_xlnm.Print_Area" localSheetId="7">سپرده!$A$1:$M$43</definedName>
    <definedName name="_xlnm.Print_Area" localSheetId="1">سهام!$A$1:$AB$22</definedName>
    <definedName name="_xlnm.Print_Area" localSheetId="18">'سود سپرده بانکی'!$A$1:$M$71</definedName>
    <definedName name="_xlnm.Print_Area" localSheetId="0">'صورت وضعیت'!$A$1:$C$43</definedName>
    <definedName name="_xlnm.Print_Area" localSheetId="3">'مبالغ تخصیصی اوراق'!$A$1:$R$12</definedName>
    <definedName name="_xlnm.Print_Area" localSheetId="6">'واحدهای صندوق'!$A$1:$AB$26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8" l="1"/>
  <c r="F6" i="8" l="1"/>
  <c r="K35" i="9"/>
  <c r="I35" i="9"/>
  <c r="G35" i="9"/>
  <c r="E35" i="9"/>
  <c r="C35" i="9"/>
  <c r="O30" i="10"/>
  <c r="M30" i="10"/>
  <c r="K30" i="10"/>
  <c r="I30" i="10"/>
  <c r="G30" i="10"/>
  <c r="F7" i="8" s="1"/>
  <c r="E30" i="10"/>
  <c r="C30" i="10"/>
  <c r="Q42" i="21"/>
  <c r="O42" i="21"/>
  <c r="M42" i="21"/>
  <c r="K42" i="21"/>
  <c r="I42" i="21"/>
  <c r="G42" i="21"/>
  <c r="E42" i="21"/>
  <c r="C42" i="21"/>
  <c r="Q73" i="19"/>
  <c r="O73" i="19"/>
  <c r="M73" i="19"/>
  <c r="K73" i="19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7" i="17"/>
  <c r="Q13" i="15"/>
  <c r="O13" i="15"/>
  <c r="M13" i="15"/>
  <c r="K13" i="15"/>
  <c r="I13" i="15"/>
  <c r="C73" i="19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" i="18"/>
  <c r="E71" i="18"/>
  <c r="G25" i="4"/>
  <c r="K21" i="2"/>
  <c r="I21" i="2"/>
  <c r="E73" i="19" l="1"/>
  <c r="G73" i="19"/>
  <c r="I73" i="19"/>
  <c r="D71" i="13" l="1"/>
  <c r="F71" i="13"/>
  <c r="K71" i="18"/>
  <c r="I71" i="18"/>
  <c r="C71" i="18"/>
  <c r="G7" i="18" l="1"/>
  <c r="D42" i="7"/>
  <c r="F42" i="7"/>
  <c r="H42" i="7"/>
  <c r="J40" i="7"/>
  <c r="L40" i="7" s="1"/>
  <c r="J39" i="7"/>
  <c r="L39" i="7" s="1"/>
  <c r="J38" i="7"/>
  <c r="L38" i="7" s="1"/>
  <c r="J37" i="7"/>
  <c r="L37" i="7" s="1"/>
  <c r="J36" i="7"/>
  <c r="L36" i="7" s="1"/>
  <c r="J35" i="7"/>
  <c r="L35" i="7" s="1"/>
  <c r="J20" i="7"/>
  <c r="L20" i="7" s="1"/>
  <c r="J41" i="7"/>
  <c r="L41" i="7" s="1"/>
  <c r="J34" i="7"/>
  <c r="L34" i="7" s="1"/>
  <c r="J33" i="7"/>
  <c r="L33" i="7" s="1"/>
  <c r="J32" i="7"/>
  <c r="L32" i="7" s="1"/>
  <c r="J31" i="7"/>
  <c r="L31" i="7" s="1"/>
  <c r="J30" i="7"/>
  <c r="L30" i="7" s="1"/>
  <c r="J29" i="7"/>
  <c r="L29" i="7" s="1"/>
  <c r="J28" i="7"/>
  <c r="J27" i="7"/>
  <c r="L27" i="7" s="1"/>
  <c r="J26" i="7"/>
  <c r="L26" i="7" s="1"/>
  <c r="J25" i="7"/>
  <c r="L25" i="7" s="1"/>
  <c r="J24" i="7"/>
  <c r="L24" i="7" s="1"/>
  <c r="J23" i="7"/>
  <c r="J22" i="7"/>
  <c r="L22" i="7" s="1"/>
  <c r="J21" i="7"/>
  <c r="L21" i="7" s="1"/>
  <c r="J19" i="7"/>
  <c r="L19" i="7" s="1"/>
  <c r="J18" i="7"/>
  <c r="L18" i="7" s="1"/>
  <c r="J17" i="7"/>
  <c r="L17" i="7" s="1"/>
  <c r="J16" i="7"/>
  <c r="L16" i="7" s="1"/>
  <c r="J15" i="7"/>
  <c r="L15" i="7" s="1"/>
  <c r="J14" i="7"/>
  <c r="L14" i="7" s="1"/>
  <c r="J13" i="7"/>
  <c r="L13" i="7" s="1"/>
  <c r="J12" i="7"/>
  <c r="L12" i="7" s="1"/>
  <c r="J11" i="7"/>
  <c r="L11" i="7" s="1"/>
  <c r="J10" i="7"/>
  <c r="L10" i="7" s="1"/>
  <c r="J9" i="7"/>
  <c r="L9" i="7" s="1"/>
  <c r="J8" i="7"/>
  <c r="L8" i="7" s="1"/>
  <c r="J7" i="7"/>
  <c r="L7" i="7" s="1"/>
  <c r="L28" i="7"/>
  <c r="L23" i="7"/>
  <c r="D25" i="4"/>
  <c r="I25" i="4"/>
  <c r="K25" i="4"/>
  <c r="O25" i="4"/>
  <c r="M25" i="4"/>
  <c r="Q25" i="4"/>
  <c r="W25" i="4"/>
  <c r="Y25" i="4"/>
  <c r="S23" i="4"/>
  <c r="S22" i="4"/>
  <c r="S21" i="4"/>
  <c r="S20" i="4"/>
  <c r="S19" i="4"/>
  <c r="AA23" i="4"/>
  <c r="AA22" i="4"/>
  <c r="AA21" i="4"/>
  <c r="AA20" i="4"/>
  <c r="AA19" i="4"/>
  <c r="AA18" i="4"/>
  <c r="S8" i="4"/>
  <c r="S25" i="4" s="1"/>
  <c r="S9" i="4"/>
  <c r="S10" i="4"/>
  <c r="S12" i="4"/>
  <c r="S11" i="4"/>
  <c r="S17" i="4"/>
  <c r="S16" i="4"/>
  <c r="S15" i="4"/>
  <c r="S14" i="4"/>
  <c r="S24" i="4"/>
  <c r="S13" i="4"/>
  <c r="L42" i="7" l="1"/>
  <c r="M71" i="18"/>
  <c r="G71" i="18"/>
  <c r="J42" i="7"/>
  <c r="AA17" i="4"/>
  <c r="AA16" i="4"/>
  <c r="AA15" i="4"/>
  <c r="AA14" i="4"/>
  <c r="AA13" i="4"/>
  <c r="AA12" i="4"/>
  <c r="AA11" i="4"/>
  <c r="AA10" i="4"/>
  <c r="AA9" i="4"/>
  <c r="AA8" i="4"/>
  <c r="AA24" i="4"/>
  <c r="AH26" i="5"/>
  <c r="AB26" i="5"/>
  <c r="Z26" i="5"/>
  <c r="AL13" i="5"/>
  <c r="AD13" i="5"/>
  <c r="AL24" i="5"/>
  <c r="AL23" i="5"/>
  <c r="AL22" i="5"/>
  <c r="AL21" i="5"/>
  <c r="AL20" i="5"/>
  <c r="AL19" i="5"/>
  <c r="AL17" i="5"/>
  <c r="AL16" i="5"/>
  <c r="AL15" i="5"/>
  <c r="AL14" i="5"/>
  <c r="Y11" i="2"/>
  <c r="AD15" i="5"/>
  <c r="AD8" i="5"/>
  <c r="AJ8" i="5" s="1"/>
  <c r="AL8" i="5" s="1"/>
  <c r="P26" i="5"/>
  <c r="R26" i="5"/>
  <c r="T26" i="5"/>
  <c r="V26" i="5"/>
  <c r="X26" i="5"/>
  <c r="AD11" i="5"/>
  <c r="AJ11" i="5" s="1"/>
  <c r="AL11" i="5" s="1"/>
  <c r="AD9" i="5"/>
  <c r="AJ9" i="5" s="1"/>
  <c r="AL9" i="5" s="1"/>
  <c r="AD25" i="5"/>
  <c r="AJ25" i="5" s="1"/>
  <c r="AL25" i="5" s="1"/>
  <c r="AD24" i="5"/>
  <c r="AD23" i="5"/>
  <c r="AD22" i="5"/>
  <c r="AD21" i="5"/>
  <c r="AD20" i="5"/>
  <c r="AD19" i="5"/>
  <c r="AD18" i="5"/>
  <c r="AJ18" i="5" s="1"/>
  <c r="AL18" i="5" s="1"/>
  <c r="AD17" i="5"/>
  <c r="AD16" i="5"/>
  <c r="AD14" i="5"/>
  <c r="AD12" i="5"/>
  <c r="AJ12" i="5" s="1"/>
  <c r="AL12" i="5" s="1"/>
  <c r="AD10" i="5"/>
  <c r="AJ10" i="5" s="1"/>
  <c r="AL10" i="5" s="1"/>
  <c r="AA25" i="4" l="1"/>
  <c r="AD26" i="5"/>
  <c r="AL26" i="5"/>
  <c r="AA16" i="2"/>
  <c r="AA20" i="2"/>
  <c r="AA19" i="2"/>
  <c r="AA18" i="2"/>
  <c r="AA17" i="2"/>
  <c r="AA15" i="2"/>
  <c r="AA11" i="2"/>
  <c r="AA10" i="2"/>
  <c r="AA9" i="2"/>
  <c r="AA14" i="2"/>
  <c r="Y15" i="2"/>
  <c r="Y14" i="2"/>
  <c r="Y13" i="2"/>
  <c r="AA13" i="2" s="1"/>
  <c r="Y12" i="2"/>
  <c r="Y21" i="2" s="1"/>
  <c r="U9" i="2"/>
  <c r="E21" i="2"/>
  <c r="G21" i="2"/>
  <c r="M21" i="2"/>
  <c r="O21" i="2"/>
  <c r="Q21" i="2"/>
  <c r="U20" i="2"/>
  <c r="U10" i="2"/>
  <c r="U19" i="2"/>
  <c r="U18" i="2"/>
  <c r="U17" i="2"/>
  <c r="U16" i="2"/>
  <c r="S21" i="2"/>
  <c r="D10" i="14"/>
  <c r="F10" i="8" s="1"/>
  <c r="Q24" i="17"/>
  <c r="M24" i="17"/>
  <c r="K24" i="17"/>
  <c r="G24" i="17"/>
  <c r="F10" i="14"/>
  <c r="F9" i="8"/>
  <c r="S35" i="9"/>
  <c r="Q35" i="9"/>
  <c r="O35" i="9"/>
  <c r="M35" i="9"/>
  <c r="U35" i="9"/>
  <c r="K10" i="6"/>
  <c r="I9" i="6"/>
  <c r="W21" i="2"/>
  <c r="AA12" i="2" l="1"/>
  <c r="AA21" i="2" s="1"/>
  <c r="AJ26" i="5"/>
  <c r="Q49" i="11" l="1"/>
  <c r="O49" i="11"/>
  <c r="G49" i="11"/>
  <c r="E49" i="11"/>
  <c r="S11" i="15" l="1"/>
  <c r="F5" i="14" l="1"/>
  <c r="S8" i="15" l="1"/>
  <c r="S9" i="15"/>
  <c r="S10" i="15"/>
  <c r="S7" i="15"/>
  <c r="S13" i="15" s="1"/>
  <c r="I49" i="11" l="1"/>
  <c r="F8" i="8" s="1"/>
  <c r="C49" i="11"/>
  <c r="K5" i="21" l="1"/>
  <c r="K5" i="19"/>
  <c r="I5" i="18"/>
  <c r="M5" i="17"/>
  <c r="O5" i="15"/>
  <c r="F5" i="13"/>
  <c r="K5" i="11"/>
  <c r="K49" i="11" l="1"/>
  <c r="M49" i="11"/>
  <c r="F11" i="8" l="1"/>
  <c r="H8" i="8" s="1"/>
  <c r="H7" i="8" l="1"/>
  <c r="H9" i="8"/>
  <c r="H10" i="8"/>
  <c r="H6" i="8"/>
  <c r="Q30" i="10"/>
  <c r="H11" i="8" l="1"/>
</calcChain>
</file>

<file path=xl/sharedStrings.xml><?xml version="1.0" encoding="utf-8"?>
<sst xmlns="http://schemas.openxmlformats.org/spreadsheetml/2006/main" count="849" uniqueCount="338">
  <si>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</si>
  <si>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</si>
  <si>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</si>
  <si>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</si>
  <si>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</si>
  <si>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</si>
  <si>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</si>
  <si>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</si>
  <si>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</si>
  <si>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</si>
  <si>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</si>
  <si>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</si>
  <si>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</si>
  <si>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سرمایه گذاری آرمان گستر پاریز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</si>
  <si>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</si>
  <si>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</si>
  <si>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</si>
  <si>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</si>
  <si>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</si>
  <si>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</si>
  <si>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</si>
  <si>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</si>
  <si>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</si>
  <si>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</si>
  <si>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</si>
  <si>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</si>
  <si>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</si>
  <si>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</si>
  <si>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</si>
  <si>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</si>
  <si>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</si>
  <si>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صندوق س. اهرمی کاریزما-واحد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</si>
  <si>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</si>
  <si>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</si>
  <si>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</si>
  <si>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</si>
  <si>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</si>
  <si>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</si>
  <si>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</si>
  <si>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</si>
  <si>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</si>
  <si>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</si>
  <si>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</si>
  <si>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</si>
  <si>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</si>
  <si>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</si>
  <si>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</si>
  <si>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</si>
  <si>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</si>
  <si>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</si>
  <si>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فارس07-بدون ضامن</t>
  </si>
  <si>
    <t>1403/03/07</t>
  </si>
  <si>
    <t>1407/03/07</t>
  </si>
  <si>
    <t>مرابحه الکترومادیرا-کیان060626</t>
  </si>
  <si>
    <t>1402/06/26</t>
  </si>
  <si>
    <t>1406/06/26</t>
  </si>
  <si>
    <t>مرابحه صاف فیلم کارون051116</t>
  </si>
  <si>
    <t>1405/11/16</t>
  </si>
  <si>
    <t>مرابحه عام دولت126-ش.خ031223</t>
  </si>
  <si>
    <t>1401/12/23</t>
  </si>
  <si>
    <t>1403/12/23</t>
  </si>
  <si>
    <t>مرابحه عام دولت139-ش.خ040804</t>
  </si>
  <si>
    <t>1402/07/04</t>
  </si>
  <si>
    <t>1404/08/03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</si>
  <si>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</si>
  <si>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</si>
  <si>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</si>
  <si>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</si>
  <si>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</si>
  <si>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</si>
  <si>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</si>
  <si>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</si>
  <si>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</si>
  <si>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</si>
  <si>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</si>
  <si>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</si>
  <si>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</si>
  <si>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</si>
  <si>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</si>
  <si>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</si>
  <si>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</si>
  <si>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</si>
  <si>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</si>
  <si>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</si>
  <si>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</si>
  <si>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</si>
  <si>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</si>
  <si>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موسسه اعتباری ملل مرزداران 0532-10-277-000000395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</si>
  <si>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</si>
  <si>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</si>
  <si>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</si>
  <si>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</si>
  <si>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</si>
  <si>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</si>
  <si>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بلند مدت بانک دی یوسف آباد 0406286219000</t>
  </si>
  <si>
    <t>سپرده بلند مدت بانک گردشگری آپادانا 12033314037856</t>
  </si>
  <si>
    <t>سپرده بلند مدت بانک دی یوسف آباد 0406298526004</t>
  </si>
  <si>
    <t>سپرده کوتاه مدت بانک گردشگری نیاوران 146.9967.1403785.1</t>
  </si>
  <si>
    <t>سپرده بلند مدت بانک گردشگری آپادانا 12033314037857</t>
  </si>
  <si>
    <t>سپرده کوتاه مدت بانک ملت گلشهر 2209379182</t>
  </si>
  <si>
    <t>سپرده بلند مدت بانک ملت گلشهر 2210875874</t>
  </si>
  <si>
    <t>سپرده بلند مدت بانک پاسارگاد جهان کودک 290303156920332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</si>
  <si>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</si>
  <si>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</si>
  <si>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</si>
  <si>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</si>
  <si>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</si>
  <si>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</si>
  <si>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</si>
  <si>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</si>
  <si>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</si>
  <si>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</si>
  <si>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</si>
  <si>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</si>
  <si>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</si>
  <si>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</si>
  <si>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</si>
  <si>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</si>
  <si>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آنتی بیوتیک سازی ایران</t>
  </si>
  <si>
    <t>تولیدی و صنعتی گوهرفام</t>
  </si>
  <si>
    <t>تولیدی فولاد سپید فراب کویر</t>
  </si>
  <si>
    <t>پالایش نفت اصفهان</t>
  </si>
  <si>
    <t>بیمه اتکایی ایران معین</t>
  </si>
  <si>
    <t>نورایستا پلاستیک</t>
  </si>
  <si>
    <t>پارس فنر</t>
  </si>
  <si>
    <t>گروه سرمایه گذاری میراث فرهنگی</t>
  </si>
  <si>
    <t>توسعه سامانه ی نرم افزاری نگین</t>
  </si>
  <si>
    <t>لیزینگ ایران و شرق</t>
  </si>
  <si>
    <t>نشاسته و گلوکز آردینه</t>
  </si>
  <si>
    <t>کاشی‌ وسرامیک‌ حافظ‌</t>
  </si>
  <si>
    <t>پرداخت الکترونیک پاسارگاد</t>
  </si>
  <si>
    <t>عنوان</t>
  </si>
  <si>
    <t>درآمد سود اوراق</t>
  </si>
  <si>
    <t>مرابحه عام دولت2-ش.خ سایر0212</t>
  </si>
  <si>
    <t>مرابحه عام دولت5-ش.خ0302</t>
  </si>
  <si>
    <t>مرابحه عام دولت87-ش.خ030304</t>
  </si>
  <si>
    <t>اسنادخزانه-م4بودجه00-030522</t>
  </si>
  <si>
    <t>اسنادخزانه-م6بودجه00-030723</t>
  </si>
  <si>
    <t>اسنادخزانه-م1بودجه00-030821</t>
  </si>
  <si>
    <t>اسنادخزانه-م5بودجه00-030626</t>
  </si>
  <si>
    <t>اسنادخزانه-م3بودجه00-030418</t>
  </si>
  <si>
    <t>اسنادخزانه-م2بودجه00-031024</t>
  </si>
  <si>
    <t>اسنادخزانه-م7بودجه00-030912</t>
  </si>
  <si>
    <t>اسنادخزانه-م8بودجه00-030919</t>
  </si>
  <si>
    <t>اسناد خزانه-م9بودجه00-031101</t>
  </si>
  <si>
    <t>اسناد خزانه-م10بودجه00-031115</t>
  </si>
  <si>
    <t>مرابحه عام دولت105-ش.خ030503</t>
  </si>
  <si>
    <t>اسناد خزانه-م1بودجه01-040326</t>
  </si>
  <si>
    <t>مرابحه عام دولت112-ش.خ 040408</t>
  </si>
  <si>
    <t>اسناد خزانه-م3بودجه01-040520</t>
  </si>
  <si>
    <t>مرابحه عام دولت127-ش.خ040623</t>
  </si>
  <si>
    <t>اسنادخزانه-م4بودجه01-040917</t>
  </si>
  <si>
    <t>اسنادخزانه-م5بودجه01-041015</t>
  </si>
  <si>
    <t>اسنادخزانه-م6بودجه01-030814</t>
  </si>
  <si>
    <t>اسنادخزانه-م7بودجه01-040714</t>
  </si>
  <si>
    <t>اسنادخزانه-م8بودجه01-040728</t>
  </si>
  <si>
    <t>مرابحه کرمان موتور-کارون050327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</si>
  <si>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</si>
  <si>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</si>
  <si>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</si>
  <si>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</si>
  <si>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</si>
  <si>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</si>
  <si>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</si>
  <si>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</si>
  <si>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</si>
  <si>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سپرده بلند مدت موسسه اعتباری ملل مرزداران 0532.60.386.000000037</t>
  </si>
  <si>
    <t>سپرده بلند مدت بانک گردشگری آپادانا 120.1405.1403785.20</t>
  </si>
  <si>
    <t>سپرده بلند مدت بانک آینده بلوار صبا 0405311753000</t>
  </si>
  <si>
    <t>سپرده بلند مدت بانک آینده بلوار صبا 0405314939003</t>
  </si>
  <si>
    <t>سپرده بلند مدت بانک گردشگری آپادانا 120.1405.1403785.21</t>
  </si>
  <si>
    <t>سپرده بلند مدت موسسه اعتباری ملل مرزداران 053260345000000321</t>
  </si>
  <si>
    <t>سپرده بلند مدت بانک گردشگری آپادانا 120.1405.1403785.22</t>
  </si>
  <si>
    <t>سپرده بلند مدت بانک آینده بلوار صبا 0405406580008</t>
  </si>
  <si>
    <t>سپرده بلند مدت بانک گردشگری آپادانا 120.1405.1403785.23</t>
  </si>
  <si>
    <t>سپرده بلند مدت بانک گردشگری آپادانا 120.333.1403785.1</t>
  </si>
  <si>
    <t>سپرده بلند مدت موسسه اعتباری ملل مرزداران 053260345000000377</t>
  </si>
  <si>
    <t>سپرده بلند مدت بانک دی یوسف آباد 0406205097008</t>
  </si>
  <si>
    <t>سپرده بلند مدت بانک دی یوسف آباد 0406228192000</t>
  </si>
  <si>
    <t>سپرده بلند مدت بانک اقتصاد نوین میدان ونک 155-283-7256601-1</t>
  </si>
  <si>
    <t>سپرده بلند مدت بانک دی یوسف آباد 0406229449003</t>
  </si>
  <si>
    <t>سپرده بلند مدت بانک اقتصاد نوین میدان ونک 155-283-7256601-2</t>
  </si>
  <si>
    <t>سپرده بلند مدت بانک گردشگری آپادانا 120.333.1403785.2</t>
  </si>
  <si>
    <t>سپرده بلند مدت بانک گردشگری آپادانا 120.333.1403785.3</t>
  </si>
  <si>
    <t>سپرده بلند مدت بانک گردشگری آپادانا 120.333.1403785.4</t>
  </si>
  <si>
    <t>سپرده بلند مدت بانک گردشگری آپادانا 120.333.1403785.5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</si>
  <si>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</si>
  <si>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</si>
  <si>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</si>
  <si>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</si>
  <si>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</si>
  <si>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</si>
  <si>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</si>
  <si>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</si>
  <si>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</si>
  <si>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1402/12/20</t>
  </si>
  <si>
    <t>1403/01/19</t>
  </si>
  <si>
    <t>1403/04/28</t>
  </si>
  <si>
    <t>1403/03/01</t>
  </si>
  <si>
    <t>سود اوراق بهادار با درآمد ثابت</t>
  </si>
  <si>
    <t>نرخ سود علی الحساب</t>
  </si>
  <si>
    <t>درآمد سود</t>
  </si>
  <si>
    <t>خالص درآمد</t>
  </si>
  <si>
    <t>1405/03/27</t>
  </si>
  <si>
    <t>1403/03/04</t>
  </si>
  <si>
    <t>1404/04/07</t>
  </si>
  <si>
    <t>1404/06/22</t>
  </si>
  <si>
    <t>1403/05/03</t>
  </si>
  <si>
    <t>1402/12/25</t>
  </si>
  <si>
    <t>1403/02/16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</si>
  <si>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</si>
  <si>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</si>
  <si>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</si>
  <si>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</si>
  <si>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</si>
  <si>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</si>
  <si>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</si>
  <si>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</si>
  <si>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</si>
  <si>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</si>
  <si>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</si>
  <si>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</si>
  <si>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</si>
  <si>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</si>
  <si>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</si>
  <si>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>1403/12/21</t>
  </si>
  <si>
    <t>1405/11/12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</si>
  <si>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</si>
  <si>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</si>
  <si>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</si>
  <si>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</si>
  <si>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</si>
  <si>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</si>
  <si>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</si>
  <si>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</si>
  <si>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1403/06/05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</si>
  <si>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</si>
  <si>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</si>
  <si>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</si>
  <si>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</si>
  <si>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</si>
  <si>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>سپرده کوتاه مدت بانک صادرات احمد قصیر 0218451899007</t>
  </si>
  <si>
    <t>سپرده بلند مدت بانک گردشگری آپادانا 12033314037858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</si>
  <si>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</si>
  <si>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</si>
  <si>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صندوق واسطه گری مالی یکم-سهام</t>
  </si>
  <si>
    <t>صندوق پالایشی یکم-سهام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</si>
  <si>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</si>
  <si>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</si>
  <si>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</si>
  <si>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</si>
  <si>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</si>
  <si>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</si>
  <si>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</si>
  <si>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</si>
  <si>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</si>
  <si>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</si>
  <si>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1404/12/10</t>
  </si>
  <si>
    <t>مرابحه افق قلعه پارسیان</t>
  </si>
  <si>
    <t>اطلاعات آماری مرتبط با اوراق اختیار فروش تبعی خریداری شده توسط صندوق سرمایه گذاری</t>
  </si>
  <si>
    <t>صندوق س.پشتوانه سکه طلا کهربا</t>
  </si>
  <si>
    <t>صندوق سکه طلای کیان</t>
  </si>
  <si>
    <t>صندوق س. اهرمی کاریزما</t>
  </si>
  <si>
    <t>1403/09/30</t>
  </si>
  <si>
    <t>تولیدی برنا باطری</t>
  </si>
  <si>
    <t>کانی کربن طبس</t>
  </si>
  <si>
    <t>دانش بنیان پویا نیرو</t>
  </si>
  <si>
    <t>مرابحه عام دولت112-ش.خ040408</t>
  </si>
  <si>
    <t>1402/12/28</t>
  </si>
  <si>
    <t>1401/06/08</t>
  </si>
  <si>
    <t>صندوق س.سهامی تیام</t>
  </si>
  <si>
    <t>صندوق س. سهام زرین کوروش</t>
  </si>
  <si>
    <t>صندوق س. زیتون نماد پایا</t>
  </si>
  <si>
    <t>سپرده کوتاه مدت بانک پاسارگاد جهان کودک 2908100156920331</t>
  </si>
  <si>
    <t>حساب جاری بانک خاورمیانه نیایش 101311040707075301</t>
  </si>
  <si>
    <t>سپرده بلند مدت بانک گردشگری نیاوران 14633314037852</t>
  </si>
  <si>
    <t>سپرده بلند مدت بانک پاسارگاد جهان کودک 290303156920333</t>
  </si>
  <si>
    <t>سپرده بلند مدت بانک پاسارگاد جهان کودک 290303156920334</t>
  </si>
  <si>
    <t>سپرده کوتاه مدت بانک شهر کامرانیه 7001004371365</t>
  </si>
  <si>
    <t>سپرده بلند مدت بانک گردشگری آپادانا 12033314037859</t>
  </si>
  <si>
    <t>سپرده بلند مدت بانک گردشگری نیاوران 14633314037854</t>
  </si>
  <si>
    <t>سپرده بلند مدت بانک ملت گلشهر 2341405836</t>
  </si>
  <si>
    <t>سپرده بلند مدت بانک پاسارگاد جهان کودک 290303156920335</t>
  </si>
  <si>
    <t>سپرده بلند مدت بانک پاسارگاد جهان کودک 290303156920336</t>
  </si>
  <si>
    <t>سپرده بلند مدت بانک ملت گلشهر 2350799595</t>
  </si>
  <si>
    <t>سپرده بلند مدت بانک گردشگری نیاوران 14633314037855</t>
  </si>
  <si>
    <t>سپرده بلند مدت بانک گردشگری آپادانا 120333140378510</t>
  </si>
  <si>
    <t>سپرده بلند مدت بانک ملت گلشهر 2367146692</t>
  </si>
  <si>
    <t>سپرده بلند مدت بانک پاسارگاد جهان کودک 290303156920337</t>
  </si>
  <si>
    <t>سپرده بلند مدت بانک ملت گلشهر 2405485818</t>
  </si>
  <si>
    <t>سپرده بلند مدت بانک پاسارگاد جهان کودک 290303156920338</t>
  </si>
  <si>
    <t>سپرده بلند مدت بانک پاسارگاد جهان کودک 290303156920331</t>
  </si>
  <si>
    <t>سپرده بلند مدت بانک گردشگری نیاوران  14633314037851</t>
  </si>
  <si>
    <t>سپرده بلند مدت بانک گردشگری نیاوران 14633314037853</t>
  </si>
  <si>
    <t>برای ماه منتهی به 1403/10/30</t>
  </si>
  <si>
    <t>1403/10/30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</si>
  <si>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</si>
  <si>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</si>
  <si>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</si>
  <si>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</si>
  <si>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</si>
  <si>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فولاد سیرجان ایرانیان</t>
  </si>
  <si>
    <t>بانک ملت</t>
  </si>
  <si>
    <t>صنایع ارتباطی آوا</t>
  </si>
  <si>
    <t>دارویی و نهاده های زاگرس دارو</t>
  </si>
  <si>
    <t>اسناد خزانه-م7بودجه02-040910</t>
  </si>
  <si>
    <t>1404/09/10</t>
  </si>
  <si>
    <t>صندوق س.پشتوانه طلا نهایت نگر</t>
  </si>
  <si>
    <t>صندوق س.آرمان سپهر آتی-م</t>
  </si>
  <si>
    <t>صندوق س. سهامی اکسیژن-س</t>
  </si>
  <si>
    <t>صندوق س.پشتوانه طلای ویستا</t>
  </si>
  <si>
    <t>بانک صادرات شعبه سیدخندان  0219726921009</t>
  </si>
  <si>
    <t>بانک صادرات شعبه سیدخندان  0407533535004</t>
  </si>
  <si>
    <t>بانک گردشگری شعبه نیاوران  14633314037856</t>
  </si>
  <si>
    <t>بانک پاسارگاد شعبه جهان کودک  290303156920339</t>
  </si>
  <si>
    <t>بانک گردشگری شعبه آپادانا  120333140378511</t>
  </si>
  <si>
    <t>بانک گردشگری شعبه آپادانا  120333140378512</t>
  </si>
  <si>
    <t>سپرده بلند مدت بانک صادرات سیدخندان  0407533535004</t>
  </si>
  <si>
    <t>سپرده بلند مدت بانک گردشگری نیاوران شماره 14633314037856</t>
  </si>
  <si>
    <t>سپرده بلند مدت بانک پاسارگاد جهان کودک 290303156920339</t>
  </si>
  <si>
    <t>سپرده بلند مدت بانک گردشگری آپادانا 120333140378511</t>
  </si>
  <si>
    <t>سپرده بلند مدت بانک گردشگری آپادانا 120333140378512</t>
  </si>
  <si>
    <t>صندوق س.بخشی صنایع سورنا</t>
  </si>
  <si>
    <t>صندوق س صنایع دایا2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</si>
  <si>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</si>
  <si>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</si>
  <si>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</si>
  <si>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</si>
  <si>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صندوق اهرمی جهش</t>
  </si>
  <si>
    <t>صندوق س.بخشی صنایع معیار</t>
  </si>
  <si>
    <t>صندوق س صنایع مفید3</t>
  </si>
  <si>
    <t>صندوق اهرمی موج</t>
  </si>
  <si>
    <t>ص.س. اهرمی نارنج</t>
  </si>
  <si>
    <t>صندوق س. بخشی کیان</t>
  </si>
  <si>
    <t>1403/10/08</t>
  </si>
  <si>
    <t>صندوق س.آرمان سپهر آتی</t>
  </si>
  <si>
    <t>صندوق س زیتون نماد پایا</t>
  </si>
  <si>
    <t>صندوق س. سهامی اکسیژن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</si>
</sst>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;\(#,##0\)"/>
    <numFmt numFmtId="166" formatCode="0.0000%"/>
    <numFmt numFmtId="167" formatCode="#,##0_ ;[Red]\-#,##0\ "/>
  </numFmts>
  <fonts count="3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b/>
      <sz val="8"/>
      <color theme="1"/>
      <name val="Tahoma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0" tint="-0.34998626667073579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32" fillId="0" borderId="0"/>
  </cellStyleXfs>
  <cellXfs count="393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top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 applyAlignment="1">
      <alignment wrapText="1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6" fillId="2" borderId="0" xfId="0" applyFont="1" applyFill="1" applyAlignment="1">
      <alignment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8" fillId="2" borderId="0" xfId="0" applyNumberFormat="1" applyFont="1" applyFill="1" applyAlignment="1">
      <alignment vertical="center" wrapText="1" readingOrder="2"/>
    </xf>
    <xf numFmtId="10" fontId="29" fillId="2" borderId="0" xfId="0" applyNumberFormat="1" applyFont="1" applyFill="1"/>
    <xf numFmtId="10" fontId="29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30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0" fontId="3" fillId="0" borderId="0" xfId="0" applyNumberFormat="1" applyFont="1" applyAlignment="1">
      <alignment horizontal="center" vertical="top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9" fontId="3" fillId="2" borderId="2" xfId="0" applyNumberFormat="1" applyFont="1" applyFill="1" applyBorder="1" applyAlignment="1">
      <alignment horizontal="center" vertical="top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1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/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0" fontId="2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3" fontId="6" fillId="2" borderId="0" xfId="0" applyNumberFormat="1" applyFont="1" applyFill="1" applyAlignment="1">
      <alignment horizontal="center" vertical="center"/>
    </xf>
    <xf numFmtId="4" fontId="3" fillId="0" borderId="2" xfId="0" applyNumberFormat="1" applyFont="1" applyBorder="1" applyAlignment="1">
      <alignment horizontal="right" vertical="top"/>
    </xf>
    <xf numFmtId="3" fontId="3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0" fontId="33" fillId="0" borderId="0" xfId="0" applyFont="1" applyAlignment="1">
      <alignment horizontal="left"/>
    </xf>
    <xf numFmtId="3" fontId="2" fillId="0" borderId="5" xfId="0" applyNumberFormat="1" applyFont="1" applyBorder="1" applyAlignment="1">
      <alignment horizontal="right" vertical="top"/>
    </xf>
    <xf numFmtId="3" fontId="7" fillId="0" borderId="0" xfId="0" applyNumberFormat="1" applyFont="1" applyAlignment="1">
      <alignment horizontal="left" wrapText="1"/>
    </xf>
    <xf numFmtId="164" fontId="7" fillId="0" borderId="2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top"/>
    </xf>
    <xf numFmtId="164" fontId="7" fillId="0" borderId="0" xfId="0" applyNumberFormat="1" applyFont="1" applyAlignment="1">
      <alignment horizontal="left"/>
    </xf>
    <xf numFmtId="38" fontId="3" fillId="0" borderId="0" xfId="0" applyNumberFormat="1" applyFont="1" applyAlignment="1">
      <alignment horizontal="right" vertical="center"/>
    </xf>
    <xf numFmtId="3" fontId="35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10" fontId="2" fillId="0" borderId="5" xfId="0" applyNumberFormat="1" applyFont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top"/>
    </xf>
    <xf numFmtId="3" fontId="2" fillId="2" borderId="0" xfId="0" applyNumberFormat="1" applyFont="1" applyFill="1" applyAlignment="1">
      <alignment horizontal="center" vertical="top"/>
    </xf>
    <xf numFmtId="3" fontId="5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wrapText="1" readingOrder="1"/>
    </xf>
    <xf numFmtId="3" fontId="6" fillId="2" borderId="7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vertical="top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vertical="top"/>
    </xf>
    <xf numFmtId="0" fontId="0" fillId="0" borderId="7" xfId="0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3" fontId="2" fillId="0" borderId="10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left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10" fontId="2" fillId="0" borderId="10" xfId="0" applyNumberFormat="1" applyFont="1" applyBorder="1" applyAlignment="1">
      <alignment horizontal="right" vertical="top"/>
    </xf>
    <xf numFmtId="10" fontId="2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8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8" fontId="3" fillId="2" borderId="0" xfId="0" applyNumberFormat="1" applyFont="1" applyFill="1" applyAlignment="1">
      <alignment horizontal="right" vertical="center"/>
    </xf>
    <xf numFmtId="3" fontId="2" fillId="0" borderId="12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12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33" fillId="0" borderId="7" xfId="0" applyFont="1" applyBorder="1" applyAlignment="1">
      <alignment vertical="center"/>
    </xf>
    <xf numFmtId="0" fontId="0" fillId="2" borderId="0" xfId="0" applyFill="1" applyAlignment="1">
      <alignment horizontal="left" vertical="center"/>
    </xf>
    <xf numFmtId="167" fontId="3" fillId="0" borderId="2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left"/>
    </xf>
    <xf numFmtId="167" fontId="3" fillId="0" borderId="0" xfId="0" applyNumberFormat="1" applyFont="1" applyAlignment="1">
      <alignment vertical="center"/>
    </xf>
    <xf numFmtId="167" fontId="7" fillId="2" borderId="0" xfId="0" applyNumberFormat="1" applyFont="1" applyFill="1" applyAlignment="1">
      <alignment horizontal="left"/>
    </xf>
    <xf numFmtId="0" fontId="3" fillId="0" borderId="2" xfId="0" applyFont="1" applyBorder="1" applyAlignment="1">
      <alignment vertical="top"/>
    </xf>
    <xf numFmtId="167" fontId="3" fillId="0" borderId="2" xfId="0" applyNumberFormat="1" applyFont="1" applyBorder="1" applyAlignment="1">
      <alignment vertical="top"/>
    </xf>
    <xf numFmtId="167" fontId="0" fillId="0" borderId="0" xfId="0" applyNumberFormat="1"/>
    <xf numFmtId="167" fontId="3" fillId="0" borderId="0" xfId="0" applyNumberFormat="1" applyFont="1" applyAlignment="1">
      <alignment vertical="top"/>
    </xf>
    <xf numFmtId="167" fontId="3" fillId="0" borderId="4" xfId="0" applyNumberFormat="1" applyFont="1" applyBorder="1" applyAlignment="1">
      <alignment vertical="top"/>
    </xf>
    <xf numFmtId="167" fontId="2" fillId="2" borderId="5" xfId="0" applyNumberFormat="1" applyFont="1" applyFill="1" applyBorder="1" applyAlignment="1">
      <alignment horizontal="center" vertical="center"/>
    </xf>
    <xf numFmtId="167" fontId="10" fillId="2" borderId="0" xfId="0" applyNumberFormat="1" applyFont="1" applyFill="1" applyAlignment="1">
      <alignment horizontal="center" vertical="center"/>
    </xf>
    <xf numFmtId="9" fontId="2" fillId="2" borderId="3" xfId="0" applyNumberFormat="1" applyFont="1" applyFill="1" applyBorder="1" applyAlignment="1">
      <alignment horizontal="center" vertical="center" wrapText="1"/>
    </xf>
    <xf numFmtId="9" fontId="7" fillId="2" borderId="0" xfId="0" applyNumberFormat="1" applyFont="1" applyFill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11" fillId="0" borderId="0" xfId="0" applyNumberFormat="1" applyFont="1" applyAlignment="1">
      <alignment horizontal="right" vertical="top"/>
    </xf>
    <xf numFmtId="167" fontId="3" fillId="0" borderId="4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38" fontId="11" fillId="0" borderId="0" xfId="0" applyNumberFormat="1" applyFont="1" applyAlignment="1">
      <alignment horizontal="right" vertical="center"/>
    </xf>
    <xf numFmtId="40" fontId="6" fillId="0" borderId="0" xfId="0" applyNumberFormat="1" applyFont="1" applyAlignment="1">
      <alignment horizontal="right" vertical="center"/>
    </xf>
    <xf numFmtId="0" fontId="17" fillId="2" borderId="3" xfId="0" applyFont="1" applyFill="1" applyBorder="1" applyAlignment="1">
      <alignment horizontal="center" vertical="center" wrapText="1"/>
    </xf>
    <xf numFmtId="167" fontId="7" fillId="2" borderId="2" xfId="0" applyNumberFormat="1" applyFont="1" applyFill="1" applyBorder="1" applyAlignment="1">
      <alignment horizontal="left"/>
    </xf>
    <xf numFmtId="167" fontId="7" fillId="0" borderId="2" xfId="0" applyNumberFormat="1" applyFont="1" applyBorder="1" applyAlignment="1">
      <alignment horizontal="left"/>
    </xf>
    <xf numFmtId="167" fontId="2" fillId="2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left" vertical="center"/>
    </xf>
    <xf numFmtId="167" fontId="2" fillId="0" borderId="1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33" fillId="0" borderId="0" xfId="0" applyNumberFormat="1" applyFont="1" applyAlignment="1">
      <alignment horizontal="center" vertical="center"/>
    </xf>
    <xf numFmtId="4" fontId="36" fillId="0" borderId="5" xfId="0" applyNumberFormat="1" applyFont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3" fontId="20" fillId="2" borderId="0" xfId="0" applyNumberFormat="1" applyFont="1" applyFill="1" applyAlignment="1">
      <alignment horizontal="center" vertical="top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3" fontId="3" fillId="2" borderId="2" xfId="0" applyNumberFormat="1" applyFont="1" applyFill="1" applyBorder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2" fillId="0" borderId="8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167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0" fontId="3" fillId="0" borderId="0" xfId="0" applyFont="1" applyAlignment="1">
      <alignment vertical="top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0" fontId="2" fillId="2" borderId="3" xfId="0" applyFont="1" applyFill="1" applyBorder="1" applyAlignment="1">
      <alignment horizontal="center" vertical="center" wrapText="1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5" fillId="2" borderId="0" xfId="0" applyNumberFormat="1" applyFont="1" applyFill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2" borderId="0" xfId="0" applyNumberFormat="1" applyFont="1" applyFill="1" applyAlignment="1">
      <alignment horizontal="right" vertical="center"/>
    </xf>
    <xf numFmtId="37" fontId="12" fillId="2" borderId="0" xfId="0" applyNumberFormat="1" applyFont="1" applyFill="1" applyAlignment="1">
      <alignment horizontal="right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6" fillId="0" borderId="5" xfId="0" applyNumberFormat="1" applyFont="1" applyBorder="1" applyAlignment="1">
      <alignment horizontal="center" vertical="center"/>
    </xf>
    <xf numFmtId="38" fontId="37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11" fillId="0" borderId="0" xfId="0" applyNumberFormat="1" applyFont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2" xfId="0" applyNumberFormat="1" applyFont="1" applyBorder="1" applyAlignment="1">
      <alignment vertical="top"/>
    </xf>
    <xf numFmtId="38" fontId="3" fillId="0" borderId="0" xfId="0" applyNumberFormat="1" applyFont="1" applyAlignment="1">
      <alignment vertical="top"/>
    </xf>
    <xf numFmtId="38" fontId="3" fillId="0" borderId="4" xfId="0" applyNumberFormat="1" applyFont="1" applyBorder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2" borderId="4" xfId="0" applyNumberFormat="1" applyFont="1" applyFill="1" applyBorder="1" applyAlignment="1">
      <alignment horizontal="center" vertical="center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2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 vertical="center"/>
    </xf>
    <xf numFmtId="38" fontId="33" fillId="0" borderId="0" xfId="0" applyNumberFormat="1" applyFont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tabSelected="1" view="pageBreakPreview" topLeftCell="A4" zoomScaleNormal="100" zoomScaleSheetLayoutView="100" workbookViewId="0">
      <selection activeCell="F18" sqref="F18"/>
    </sheetView>
  </sheetViews>
  <sheetFormatPr defaultRowHeight="12.75" x14ac:dyDescent="0.2"/>
  <cols>
    <col min="1" max="1" width="21" customWidth="1"/>
    <col min="2" max="2" width="38" customWidth="1"/>
    <col min="3" max="3" width="36.5703125" customWidth="1"/>
  </cols>
  <sheetData>
    <row r="11" spans="1:3" ht="29.1" customHeight="1" x14ac:dyDescent="0.2">
      <c r="A11" s="285"/>
      <c r="B11" s="285"/>
      <c r="C11" s="285"/>
    </row>
    <row r="12" spans="1:3" ht="21.75" customHeight="1" x14ac:dyDescent="0.2">
      <c r="A12" s="285"/>
      <c r="B12" s="285"/>
      <c r="C12" s="285"/>
    </row>
    <row r="13" spans="1:3" ht="21.75" customHeight="1" x14ac:dyDescent="0.2">
      <c r="A13" s="285"/>
      <c r="B13" s="285"/>
      <c r="C13" s="285"/>
    </row>
    <row r="14" spans="1:3" ht="28.5" customHeight="1" x14ac:dyDescent="0.2"/>
    <row r="15" spans="1:3" ht="24.75" x14ac:dyDescent="0.6">
      <c r="A15" s="52"/>
      <c r="B15" s="286"/>
      <c r="C15" s="52"/>
    </row>
    <row r="16" spans="1:3" ht="24.75" x14ac:dyDescent="0.6">
      <c r="A16" s="52"/>
      <c r="B16" s="286"/>
      <c r="C16" s="52"/>
    </row>
    <row r="17" spans="1:3" ht="26.25" x14ac:dyDescent="0.2">
      <c r="A17" s="284" t="s">
        <v>0</v>
      </c>
      <c r="B17" s="284"/>
      <c r="C17" s="284"/>
    </row>
    <row r="18" spans="1:3" ht="26.25" x14ac:dyDescent="0.2">
      <c r="A18" s="284" t="s">
        <v>1</v>
      </c>
      <c r="B18" s="284"/>
      <c r="C18" s="284"/>
    </row>
    <row r="19" spans="1:3" ht="26.25" x14ac:dyDescent="0.2">
      <c r="A19" s="284" t="s">
        <v>294</v>
      </c>
      <c r="B19" s="284"/>
      <c r="C19" s="284"/>
    </row>
    <row r="20" spans="1:3" ht="24.75" x14ac:dyDescent="0.6">
      <c r="A20" s="52"/>
      <c r="B20" s="52"/>
      <c r="C20" s="52"/>
    </row>
    <row r="21" spans="1:3" ht="24.75" x14ac:dyDescent="0.6">
      <c r="A21" s="52"/>
      <c r="B21" s="52"/>
      <c r="C21" s="52"/>
    </row>
    <row r="22" spans="1:3" ht="24.75" x14ac:dyDescent="0.6">
      <c r="A22" s="52"/>
      <c r="B22" s="52"/>
      <c r="C22" s="52"/>
    </row>
    <row r="23" spans="1:3" ht="24.75" x14ac:dyDescent="0.6">
      <c r="A23" s="52"/>
      <c r="B23" s="52"/>
      <c r="C23" s="52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249977111117893"/>
    <pageSetUpPr fitToPage="1"/>
  </sheetPr>
  <dimension ref="A1:AL41"/>
  <sheetViews>
    <sheetView rightToLeft="1" view="pageBreakPreview" zoomScale="93" zoomScaleNormal="100" zoomScaleSheetLayoutView="93" workbookViewId="0">
      <selection activeCell="W1" sqref="W1"/>
    </sheetView>
  </sheetViews>
  <sheetFormatPr defaultRowHeight="30" customHeight="1" x14ac:dyDescent="0.2"/>
  <cols>
    <col min="1" max="1" width="26.7109375" style="14" bestFit="1" customWidth="1"/>
    <col min="2" max="2" width="0.7109375" style="14" customWidth="1"/>
    <col min="3" max="3" width="15.7109375" style="252" bestFit="1" customWidth="1"/>
    <col min="4" max="4" width="1.28515625" style="252" customWidth="1"/>
    <col min="5" max="5" width="16.5703125" style="361" bestFit="1" customWidth="1"/>
    <col min="6" max="6" width="1.28515625" style="361" customWidth="1"/>
    <col min="7" max="7" width="15.140625" style="357" bestFit="1" customWidth="1"/>
    <col min="8" max="8" width="1.28515625" style="361" customWidth="1"/>
    <col min="9" max="9" width="16.5703125" style="361" bestFit="1" customWidth="1"/>
    <col min="10" max="10" width="1.28515625" style="14" customWidth="1"/>
    <col min="11" max="11" width="11.85546875" style="94" customWidth="1"/>
    <col min="12" max="12" width="1.28515625" style="14" customWidth="1"/>
    <col min="13" max="13" width="17" style="254" customWidth="1"/>
    <col min="14" max="14" width="1.28515625" style="254" customWidth="1"/>
    <col min="15" max="15" width="17.28515625" style="357" bestFit="1" customWidth="1"/>
    <col min="16" max="16" width="0.85546875" style="357" customWidth="1"/>
    <col min="17" max="17" width="19.140625" style="357" bestFit="1" customWidth="1"/>
    <col min="18" max="18" width="1.140625" style="361" customWidth="1"/>
    <col min="19" max="19" width="19.140625" style="361" bestFit="1" customWidth="1"/>
    <col min="20" max="20" width="1.28515625" style="14" customWidth="1"/>
    <col min="21" max="21" width="13.42578125" style="94" customWidth="1"/>
    <col min="22" max="22" width="0.28515625" style="14" customWidth="1"/>
    <col min="23" max="23" width="23.5703125" style="106" customWidth="1"/>
    <col min="24" max="24" width="9.140625" style="32" customWidth="1"/>
    <col min="25" max="25" width="18.7109375" style="14" bestFit="1" customWidth="1"/>
    <col min="26" max="26" width="9.140625" style="14" customWidth="1"/>
    <col min="27" max="27" width="16.85546875" style="14" bestFit="1" customWidth="1"/>
    <col min="28" max="28" width="9.140625" style="14" customWidth="1"/>
    <col min="29" max="29" width="26.28515625" style="14" bestFit="1" customWidth="1"/>
    <col min="30" max="16384" width="9.140625" style="14"/>
  </cols>
  <sheetData>
    <row r="1" spans="1:38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</row>
    <row r="2" spans="1:38" ht="30" customHeight="1" x14ac:dyDescent="0.2">
      <c r="A2" s="293" t="s">
        <v>102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1:38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</row>
    <row r="4" spans="1:38" s="15" customFormat="1" ht="30" customHeight="1" x14ac:dyDescent="0.2">
      <c r="A4" s="292" t="s">
        <v>236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W4" s="125"/>
      <c r="X4" s="48"/>
    </row>
    <row r="5" spans="1:38" ht="30" customHeight="1" x14ac:dyDescent="0.2">
      <c r="C5" s="294" t="s">
        <v>113</v>
      </c>
      <c r="D5" s="294"/>
      <c r="E5" s="294"/>
      <c r="F5" s="294"/>
      <c r="G5" s="294"/>
      <c r="H5" s="294"/>
      <c r="I5" s="294"/>
      <c r="J5" s="294"/>
      <c r="K5" s="294"/>
      <c r="M5" s="294" t="s">
        <v>221</v>
      </c>
      <c r="N5" s="294"/>
      <c r="O5" s="294"/>
      <c r="P5" s="310"/>
      <c r="Q5" s="294"/>
      <c r="R5" s="294"/>
      <c r="S5" s="294"/>
      <c r="T5" s="294"/>
      <c r="U5" s="294"/>
    </row>
    <row r="6" spans="1:38" ht="27" customHeight="1" x14ac:dyDescent="0.2">
      <c r="C6" s="276"/>
      <c r="D6" s="276"/>
      <c r="E6" s="385"/>
      <c r="F6" s="385"/>
      <c r="G6" s="384"/>
      <c r="H6" s="385"/>
      <c r="I6" s="295" t="s">
        <v>14</v>
      </c>
      <c r="J6" s="295"/>
      <c r="K6" s="295"/>
      <c r="M6" s="275"/>
      <c r="N6" s="275"/>
      <c r="O6" s="384"/>
      <c r="P6" s="384"/>
      <c r="Q6" s="384"/>
      <c r="R6" s="385"/>
      <c r="S6" s="295" t="s">
        <v>14</v>
      </c>
      <c r="T6" s="295"/>
      <c r="U6" s="295"/>
    </row>
    <row r="7" spans="1:38" ht="38.25" customHeight="1" x14ac:dyDescent="0.2">
      <c r="A7" s="1" t="s">
        <v>114</v>
      </c>
      <c r="C7" s="279" t="s">
        <v>115</v>
      </c>
      <c r="E7" s="389" t="s">
        <v>116</v>
      </c>
      <c r="G7" s="366" t="s">
        <v>117</v>
      </c>
      <c r="I7" s="387" t="s">
        <v>82</v>
      </c>
      <c r="J7" s="28"/>
      <c r="K7" s="274" t="s">
        <v>105</v>
      </c>
      <c r="M7" s="277" t="s">
        <v>115</v>
      </c>
      <c r="N7" s="327" t="s">
        <v>116</v>
      </c>
      <c r="O7" s="327"/>
      <c r="P7" s="386"/>
      <c r="Q7" s="366" t="s">
        <v>117</v>
      </c>
      <c r="S7" s="387" t="s">
        <v>82</v>
      </c>
      <c r="T7" s="28"/>
      <c r="U7" s="274" t="s">
        <v>105</v>
      </c>
    </row>
    <row r="8" spans="1:38" ht="30" customHeight="1" x14ac:dyDescent="0.5">
      <c r="A8" s="255" t="s">
        <v>264</v>
      </c>
      <c r="B8"/>
      <c r="C8" s="250">
        <v>0</v>
      </c>
      <c r="D8" s="278"/>
      <c r="E8" s="355">
        <v>0</v>
      </c>
      <c r="F8" s="390"/>
      <c r="G8" s="355">
        <v>1105820</v>
      </c>
      <c r="H8" s="390"/>
      <c r="I8" s="355">
        <v>1105820</v>
      </c>
      <c r="J8" s="226"/>
      <c r="K8" s="270">
        <v>0</v>
      </c>
      <c r="L8" s="226"/>
      <c r="M8" s="250">
        <v>0</v>
      </c>
      <c r="N8" s="278"/>
      <c r="O8" s="355"/>
      <c r="P8" s="355"/>
      <c r="Q8" s="355">
        <v>1105820</v>
      </c>
      <c r="R8" s="355"/>
      <c r="S8" s="355">
        <v>1105820</v>
      </c>
      <c r="T8" s="209"/>
      <c r="U8" s="270">
        <v>0</v>
      </c>
      <c r="V8" s="169">
        <v>0</v>
      </c>
      <c r="W8" s="152"/>
      <c r="X8" s="153"/>
      <c r="Y8" s="96"/>
      <c r="Z8" s="20"/>
      <c r="AA8" s="20"/>
      <c r="AB8" s="20"/>
      <c r="AC8" s="20"/>
      <c r="AE8" s="293"/>
      <c r="AF8" s="293"/>
      <c r="AG8" s="293"/>
      <c r="AH8" s="293"/>
      <c r="AI8" s="293"/>
      <c r="AJ8" s="293"/>
      <c r="AK8" s="293"/>
      <c r="AL8" s="293"/>
    </row>
    <row r="9" spans="1:38" ht="30" customHeight="1" x14ac:dyDescent="0.5">
      <c r="A9" s="198" t="s">
        <v>265</v>
      </c>
      <c r="B9"/>
      <c r="C9" s="251">
        <v>0</v>
      </c>
      <c r="D9" s="278"/>
      <c r="E9" s="180">
        <v>0</v>
      </c>
      <c r="F9" s="390"/>
      <c r="G9" s="180">
        <v>508439</v>
      </c>
      <c r="H9" s="390"/>
      <c r="I9" s="180">
        <v>508439</v>
      </c>
      <c r="J9" s="226"/>
      <c r="K9" s="271">
        <v>0</v>
      </c>
      <c r="L9" s="226"/>
      <c r="M9" s="251">
        <v>0</v>
      </c>
      <c r="N9" s="278"/>
      <c r="O9" s="180"/>
      <c r="P9" s="180"/>
      <c r="Q9" s="272">
        <v>508439</v>
      </c>
      <c r="R9" s="180"/>
      <c r="S9" s="180">
        <v>508439</v>
      </c>
      <c r="T9" s="208"/>
      <c r="U9" s="271">
        <v>0</v>
      </c>
      <c r="V9" s="35">
        <v>0</v>
      </c>
      <c r="W9" s="152"/>
      <c r="X9" s="153"/>
      <c r="Y9" s="96"/>
      <c r="AA9" s="82"/>
      <c r="AC9" s="82"/>
      <c r="AE9" s="82"/>
      <c r="AG9" s="82"/>
      <c r="AI9" s="82"/>
      <c r="AK9" s="328"/>
      <c r="AL9" s="328"/>
    </row>
    <row r="10" spans="1:38" ht="30" customHeight="1" x14ac:dyDescent="0.5">
      <c r="A10" s="198" t="s">
        <v>304</v>
      </c>
      <c r="B10"/>
      <c r="C10" s="251">
        <v>0</v>
      </c>
      <c r="D10" s="278"/>
      <c r="E10" s="180">
        <v>0</v>
      </c>
      <c r="F10" s="390"/>
      <c r="G10" s="180">
        <v>921645</v>
      </c>
      <c r="H10" s="390"/>
      <c r="I10" s="180">
        <v>921645</v>
      </c>
      <c r="J10" s="226"/>
      <c r="K10" s="271">
        <v>0</v>
      </c>
      <c r="L10" s="226"/>
      <c r="M10" s="251">
        <v>0</v>
      </c>
      <c r="N10" s="278"/>
      <c r="O10" s="180"/>
      <c r="P10" s="180"/>
      <c r="Q10" s="180">
        <v>921645</v>
      </c>
      <c r="R10" s="180"/>
      <c r="S10" s="180">
        <v>921645</v>
      </c>
      <c r="T10" s="208"/>
      <c r="U10" s="271">
        <v>0</v>
      </c>
      <c r="V10" s="35">
        <v>0</v>
      </c>
      <c r="W10" s="152"/>
      <c r="X10" s="153"/>
      <c r="Y10" s="96"/>
      <c r="Z10" s="59"/>
      <c r="AA10" s="60"/>
      <c r="AB10" s="59"/>
      <c r="AC10" s="57"/>
      <c r="AD10" s="59"/>
      <c r="AE10" s="60"/>
      <c r="AF10" s="59"/>
      <c r="AG10" s="60"/>
      <c r="AH10" s="59"/>
      <c r="AI10" s="60"/>
      <c r="AJ10" s="59"/>
      <c r="AK10" s="329"/>
      <c r="AL10" s="329"/>
    </row>
    <row r="11" spans="1:38" ht="30" customHeight="1" x14ac:dyDescent="0.5">
      <c r="A11" s="198" t="s">
        <v>266</v>
      </c>
      <c r="B11"/>
      <c r="C11" s="251">
        <v>251457</v>
      </c>
      <c r="D11" s="278"/>
      <c r="E11" s="180">
        <v>0</v>
      </c>
      <c r="F11" s="390"/>
      <c r="G11" s="180">
        <v>1173327</v>
      </c>
      <c r="H11" s="390"/>
      <c r="I11" s="180">
        <v>1424784</v>
      </c>
      <c r="J11" s="226"/>
      <c r="K11" s="271">
        <v>0</v>
      </c>
      <c r="L11" s="226"/>
      <c r="M11" s="251">
        <v>251457</v>
      </c>
      <c r="N11" s="278"/>
      <c r="O11" s="180"/>
      <c r="P11" s="180"/>
      <c r="Q11" s="180">
        <v>1173327</v>
      </c>
      <c r="R11" s="180"/>
      <c r="S11" s="180">
        <v>1424784</v>
      </c>
      <c r="T11" s="208"/>
      <c r="U11" s="271">
        <v>0</v>
      </c>
      <c r="V11" s="35">
        <v>0</v>
      </c>
      <c r="W11" s="152"/>
      <c r="X11" s="153"/>
      <c r="Y11" s="96"/>
      <c r="Z11" s="59"/>
      <c r="AA11" s="60"/>
      <c r="AB11" s="59"/>
      <c r="AC11" s="57"/>
      <c r="AD11" s="59"/>
      <c r="AE11" s="60"/>
      <c r="AF11" s="59"/>
      <c r="AG11" s="60"/>
      <c r="AH11" s="59"/>
      <c r="AI11" s="60"/>
      <c r="AJ11" s="59"/>
      <c r="AK11" s="330"/>
      <c r="AL11" s="330"/>
    </row>
    <row r="12" spans="1:38" ht="30" customHeight="1" x14ac:dyDescent="0.5">
      <c r="A12" s="198" t="s">
        <v>301</v>
      </c>
      <c r="B12"/>
      <c r="C12" s="251">
        <v>0</v>
      </c>
      <c r="D12" s="278"/>
      <c r="E12" s="180">
        <v>0</v>
      </c>
      <c r="F12" s="390"/>
      <c r="G12" s="180">
        <v>3115744</v>
      </c>
      <c r="H12" s="390"/>
      <c r="I12" s="180">
        <v>3115744</v>
      </c>
      <c r="J12" s="226"/>
      <c r="K12" s="271">
        <v>0</v>
      </c>
      <c r="L12" s="226"/>
      <c r="M12" s="251">
        <v>0</v>
      </c>
      <c r="N12" s="278"/>
      <c r="O12" s="180"/>
      <c r="P12" s="180"/>
      <c r="Q12" s="180">
        <v>3115744</v>
      </c>
      <c r="R12" s="180"/>
      <c r="S12" s="180">
        <v>3115744</v>
      </c>
      <c r="T12" s="208"/>
      <c r="U12" s="271">
        <v>0</v>
      </c>
      <c r="V12" s="35">
        <v>0</v>
      </c>
      <c r="W12" s="152"/>
      <c r="X12" s="153"/>
      <c r="Y12" s="96"/>
      <c r="Z12" s="59"/>
      <c r="AA12" s="60"/>
      <c r="AB12" s="59"/>
      <c r="AC12" s="61"/>
      <c r="AD12" s="57"/>
      <c r="AE12" s="60"/>
      <c r="AF12" s="59"/>
      <c r="AG12" s="60"/>
      <c r="AH12" s="59"/>
      <c r="AI12" s="60"/>
      <c r="AJ12" s="59"/>
      <c r="AK12" s="330"/>
      <c r="AL12" s="330"/>
    </row>
    <row r="13" spans="1:38" ht="30" customHeight="1" x14ac:dyDescent="0.5">
      <c r="A13" s="198" t="s">
        <v>302</v>
      </c>
      <c r="B13"/>
      <c r="C13" s="251">
        <v>0</v>
      </c>
      <c r="D13" s="278"/>
      <c r="E13" s="180">
        <v>0</v>
      </c>
      <c r="F13" s="390"/>
      <c r="G13" s="180">
        <v>164326372</v>
      </c>
      <c r="H13" s="390"/>
      <c r="I13" s="180">
        <v>164326372</v>
      </c>
      <c r="J13" s="226"/>
      <c r="K13" s="271">
        <v>0.11</v>
      </c>
      <c r="L13" s="226"/>
      <c r="M13" s="251">
        <v>0</v>
      </c>
      <c r="N13" s="278"/>
      <c r="O13" s="180"/>
      <c r="P13" s="180"/>
      <c r="Q13" s="272">
        <v>164326372</v>
      </c>
      <c r="R13" s="272"/>
      <c r="S13" s="272">
        <v>164326372</v>
      </c>
      <c r="T13" s="272"/>
      <c r="U13" s="273">
        <v>0.01</v>
      </c>
      <c r="V13" s="35">
        <v>0.01</v>
      </c>
      <c r="W13" s="152"/>
      <c r="X13" s="153"/>
      <c r="Y13" s="96"/>
      <c r="Z13" s="59"/>
      <c r="AA13" s="60"/>
      <c r="AB13" s="59"/>
      <c r="AC13" s="57"/>
      <c r="AD13" s="59"/>
      <c r="AE13" s="60"/>
      <c r="AF13" s="59"/>
      <c r="AG13" s="60"/>
      <c r="AH13" s="59"/>
      <c r="AI13" s="60"/>
      <c r="AJ13" s="59"/>
      <c r="AK13" s="330"/>
      <c r="AL13" s="330"/>
    </row>
    <row r="14" spans="1:38" ht="30" customHeight="1" x14ac:dyDescent="0.5">
      <c r="A14" s="198" t="s">
        <v>303</v>
      </c>
      <c r="B14"/>
      <c r="C14" s="251">
        <v>0</v>
      </c>
      <c r="D14" s="278"/>
      <c r="E14" s="180">
        <v>0</v>
      </c>
      <c r="F14" s="390"/>
      <c r="G14" s="180">
        <v>193680</v>
      </c>
      <c r="H14" s="390"/>
      <c r="I14" s="180">
        <v>193680</v>
      </c>
      <c r="J14" s="226"/>
      <c r="K14" s="271">
        <v>0</v>
      </c>
      <c r="L14" s="226"/>
      <c r="M14" s="251">
        <v>0</v>
      </c>
      <c r="N14" s="278"/>
      <c r="O14" s="180"/>
      <c r="P14" s="180"/>
      <c r="Q14" s="180">
        <v>193680</v>
      </c>
      <c r="R14" s="180"/>
      <c r="S14" s="180">
        <v>193680</v>
      </c>
      <c r="T14" s="208"/>
      <c r="U14" s="271">
        <v>0</v>
      </c>
      <c r="V14" s="35">
        <v>0</v>
      </c>
      <c r="W14" s="152"/>
      <c r="X14" s="153"/>
      <c r="Y14" s="96"/>
      <c r="Z14" s="59"/>
      <c r="AA14" s="60"/>
      <c r="AB14" s="59"/>
      <c r="AC14" s="57"/>
      <c r="AD14" s="59"/>
      <c r="AE14" s="60"/>
      <c r="AF14" s="59"/>
      <c r="AG14" s="60"/>
      <c r="AH14" s="59"/>
      <c r="AI14" s="60"/>
      <c r="AJ14" s="59"/>
      <c r="AK14" s="330"/>
      <c r="AL14" s="330"/>
    </row>
    <row r="15" spans="1:38" ht="30" customHeight="1" x14ac:dyDescent="0.5">
      <c r="A15" s="4" t="s">
        <v>118</v>
      </c>
      <c r="B15"/>
      <c r="C15" s="251">
        <v>0</v>
      </c>
      <c r="D15" s="278"/>
      <c r="E15" s="180">
        <v>0</v>
      </c>
      <c r="F15" s="390"/>
      <c r="G15" s="180">
        <v>0</v>
      </c>
      <c r="H15" s="390"/>
      <c r="I15" s="180">
        <v>0</v>
      </c>
      <c r="J15" s="226"/>
      <c r="K15" s="271">
        <v>0</v>
      </c>
      <c r="L15" s="226"/>
      <c r="M15" s="251">
        <v>0</v>
      </c>
      <c r="N15" s="278"/>
      <c r="O15" s="180"/>
      <c r="P15" s="180"/>
      <c r="Q15" s="180">
        <v>551256</v>
      </c>
      <c r="R15" s="180"/>
      <c r="S15" s="180">
        <v>551256</v>
      </c>
      <c r="T15" s="208"/>
      <c r="U15" s="271">
        <v>0</v>
      </c>
      <c r="V15" s="35">
        <v>0</v>
      </c>
      <c r="W15" s="152"/>
      <c r="X15" s="153"/>
      <c r="Y15" s="96"/>
      <c r="Z15" s="59"/>
      <c r="AA15" s="60"/>
      <c r="AB15" s="59"/>
      <c r="AC15" s="57"/>
      <c r="AD15" s="59"/>
      <c r="AE15" s="60"/>
      <c r="AF15" s="59"/>
      <c r="AG15" s="60"/>
      <c r="AH15" s="59"/>
      <c r="AI15" s="60"/>
      <c r="AJ15" s="59"/>
      <c r="AK15" s="60"/>
      <c r="AL15" s="60"/>
    </row>
    <row r="16" spans="1:38" ht="30" customHeight="1" x14ac:dyDescent="0.5">
      <c r="A16" s="4" t="s">
        <v>119</v>
      </c>
      <c r="B16"/>
      <c r="C16" s="251">
        <v>0</v>
      </c>
      <c r="D16" s="278"/>
      <c r="E16" s="180">
        <v>0</v>
      </c>
      <c r="F16" s="390"/>
      <c r="G16" s="180">
        <v>0</v>
      </c>
      <c r="H16" s="390"/>
      <c r="I16" s="180">
        <v>0</v>
      </c>
      <c r="J16" s="226"/>
      <c r="K16" s="271">
        <v>0</v>
      </c>
      <c r="L16" s="226"/>
      <c r="M16" s="251">
        <v>420000</v>
      </c>
      <c r="N16" s="278"/>
      <c r="O16" s="180"/>
      <c r="P16" s="180"/>
      <c r="Q16" s="180">
        <v>-288844</v>
      </c>
      <c r="R16" s="180"/>
      <c r="S16" s="180">
        <v>131156</v>
      </c>
      <c r="T16" s="208"/>
      <c r="U16" s="271">
        <v>0</v>
      </c>
      <c r="V16" s="35">
        <v>0</v>
      </c>
      <c r="W16" s="152"/>
      <c r="X16" s="153"/>
      <c r="Y16" s="96"/>
      <c r="Z16" s="59"/>
      <c r="AA16" s="60"/>
      <c r="AB16" s="59"/>
      <c r="AC16" s="57"/>
      <c r="AD16" s="59"/>
      <c r="AE16" s="60"/>
      <c r="AF16" s="59"/>
      <c r="AG16" s="60"/>
      <c r="AH16" s="59"/>
      <c r="AI16" s="60"/>
      <c r="AJ16" s="59"/>
      <c r="AK16" s="60"/>
      <c r="AL16" s="60"/>
    </row>
    <row r="17" spans="1:38" ht="30" customHeight="1" x14ac:dyDescent="0.5">
      <c r="A17" s="4" t="s">
        <v>120</v>
      </c>
      <c r="B17"/>
      <c r="C17" s="251">
        <v>0</v>
      </c>
      <c r="D17" s="278"/>
      <c r="E17" s="180">
        <v>0</v>
      </c>
      <c r="F17" s="390"/>
      <c r="G17" s="180">
        <v>0</v>
      </c>
      <c r="H17" s="390"/>
      <c r="I17" s="180">
        <v>0</v>
      </c>
      <c r="J17" s="226"/>
      <c r="K17" s="271">
        <v>0</v>
      </c>
      <c r="L17" s="226"/>
      <c r="M17" s="251">
        <v>0</v>
      </c>
      <c r="N17" s="278"/>
      <c r="O17" s="180"/>
      <c r="P17" s="180"/>
      <c r="Q17" s="180">
        <v>426542648</v>
      </c>
      <c r="R17" s="180"/>
      <c r="S17" s="180">
        <v>426542648</v>
      </c>
      <c r="T17" s="208"/>
      <c r="U17" s="271">
        <v>0.03</v>
      </c>
      <c r="V17" s="35">
        <v>0.03</v>
      </c>
      <c r="W17" s="152"/>
      <c r="X17" s="153"/>
      <c r="Y17" s="96"/>
      <c r="Z17" s="59"/>
      <c r="AA17" s="60"/>
      <c r="AB17" s="59"/>
      <c r="AC17" s="57"/>
      <c r="AD17" s="59"/>
      <c r="AE17" s="60"/>
      <c r="AF17" s="59"/>
      <c r="AG17" s="60"/>
      <c r="AH17" s="59"/>
      <c r="AI17" s="60"/>
      <c r="AJ17" s="59"/>
      <c r="AK17" s="60"/>
      <c r="AL17" s="60"/>
    </row>
    <row r="18" spans="1:38" ht="30" customHeight="1" x14ac:dyDescent="0.5">
      <c r="A18" s="4" t="s">
        <v>121</v>
      </c>
      <c r="B18"/>
      <c r="C18" s="251">
        <v>0</v>
      </c>
      <c r="D18" s="278"/>
      <c r="E18" s="180">
        <v>0</v>
      </c>
      <c r="F18" s="390"/>
      <c r="G18" s="180">
        <v>0</v>
      </c>
      <c r="H18" s="390"/>
      <c r="I18" s="180">
        <v>0</v>
      </c>
      <c r="J18" s="226"/>
      <c r="K18" s="271">
        <v>0</v>
      </c>
      <c r="L18" s="226"/>
      <c r="M18" s="251">
        <v>0</v>
      </c>
      <c r="N18" s="278"/>
      <c r="O18" s="180"/>
      <c r="P18" s="180"/>
      <c r="Q18" s="180">
        <v>6250183264</v>
      </c>
      <c r="R18" s="180"/>
      <c r="S18" s="180">
        <v>6250183264</v>
      </c>
      <c r="T18" s="208"/>
      <c r="U18" s="271">
        <v>0.4</v>
      </c>
      <c r="V18" s="35">
        <v>0.4</v>
      </c>
      <c r="W18" s="152"/>
      <c r="X18" s="153"/>
      <c r="Y18" s="96"/>
      <c r="Z18" s="59"/>
      <c r="AA18" s="60"/>
      <c r="AB18" s="59"/>
      <c r="AC18" s="57"/>
      <c r="AD18" s="59"/>
      <c r="AE18" s="60"/>
      <c r="AF18" s="59"/>
      <c r="AG18" s="60"/>
      <c r="AH18" s="59"/>
      <c r="AI18" s="60"/>
      <c r="AJ18" s="59"/>
      <c r="AK18" s="60"/>
      <c r="AL18" s="60"/>
    </row>
    <row r="19" spans="1:38" ht="30" customHeight="1" x14ac:dyDescent="0.5">
      <c r="A19" s="4" t="s">
        <v>122</v>
      </c>
      <c r="B19"/>
      <c r="C19" s="251">
        <v>0</v>
      </c>
      <c r="D19" s="278"/>
      <c r="E19" s="180">
        <v>0</v>
      </c>
      <c r="F19" s="390"/>
      <c r="G19" s="180">
        <v>0</v>
      </c>
      <c r="H19" s="390"/>
      <c r="I19" s="180">
        <v>0</v>
      </c>
      <c r="J19" s="226"/>
      <c r="K19" s="271">
        <v>0</v>
      </c>
      <c r="L19" s="226"/>
      <c r="M19" s="251">
        <v>0</v>
      </c>
      <c r="N19" s="278"/>
      <c r="O19" s="180"/>
      <c r="P19" s="180"/>
      <c r="Q19" s="180">
        <v>540946</v>
      </c>
      <c r="R19" s="180"/>
      <c r="S19" s="180">
        <v>540946</v>
      </c>
      <c r="T19" s="208"/>
      <c r="U19" s="271">
        <v>0</v>
      </c>
      <c r="V19" s="35">
        <v>0</v>
      </c>
      <c r="W19" s="152"/>
      <c r="X19" s="153"/>
      <c r="Y19" s="96"/>
      <c r="Z19" s="59"/>
      <c r="AA19" s="60"/>
      <c r="AB19" s="59"/>
      <c r="AC19" s="57"/>
      <c r="AD19" s="59"/>
      <c r="AE19" s="60"/>
      <c r="AF19" s="59"/>
      <c r="AG19" s="60"/>
      <c r="AH19" s="59"/>
      <c r="AI19" s="60"/>
      <c r="AJ19" s="59"/>
      <c r="AK19" s="60"/>
      <c r="AL19" s="60"/>
    </row>
    <row r="20" spans="1:38" ht="30" customHeight="1" x14ac:dyDescent="0.5">
      <c r="A20" s="4" t="s">
        <v>12</v>
      </c>
      <c r="B20"/>
      <c r="C20" s="251">
        <v>0</v>
      </c>
      <c r="D20" s="278"/>
      <c r="E20" s="180">
        <v>0</v>
      </c>
      <c r="F20" s="390"/>
      <c r="G20" s="180">
        <v>0</v>
      </c>
      <c r="H20" s="390"/>
      <c r="I20" s="180">
        <v>0</v>
      </c>
      <c r="J20" s="226"/>
      <c r="K20" s="271">
        <v>0</v>
      </c>
      <c r="L20" s="226"/>
      <c r="M20" s="251">
        <v>184189170</v>
      </c>
      <c r="N20" s="278"/>
      <c r="O20" s="180"/>
      <c r="P20" s="180"/>
      <c r="Q20" s="180">
        <v>-4744660018</v>
      </c>
      <c r="R20" s="180"/>
      <c r="S20" s="180">
        <v>-4560470848</v>
      </c>
      <c r="T20" s="208"/>
      <c r="U20" s="271">
        <v>-0.28999999999999998</v>
      </c>
      <c r="V20" s="35">
        <v>-0.28999999999999998</v>
      </c>
      <c r="W20" s="152"/>
      <c r="X20" s="153"/>
      <c r="Y20" s="96"/>
      <c r="Z20" s="59"/>
      <c r="AA20" s="60"/>
      <c r="AB20" s="59"/>
      <c r="AC20" s="57"/>
      <c r="AD20" s="59"/>
      <c r="AE20" s="60"/>
      <c r="AF20" s="59"/>
      <c r="AG20" s="60"/>
      <c r="AH20" s="59"/>
      <c r="AI20" s="60"/>
      <c r="AJ20" s="59"/>
      <c r="AK20" s="60"/>
      <c r="AL20" s="60"/>
    </row>
    <row r="21" spans="1:38" ht="30" customHeight="1" x14ac:dyDescent="0.5">
      <c r="A21" s="4" t="s">
        <v>123</v>
      </c>
      <c r="B21"/>
      <c r="C21" s="251">
        <v>0</v>
      </c>
      <c r="D21" s="278"/>
      <c r="E21" s="180">
        <v>0</v>
      </c>
      <c r="F21" s="390"/>
      <c r="G21" s="180">
        <v>0</v>
      </c>
      <c r="H21" s="390"/>
      <c r="I21" s="180">
        <v>0</v>
      </c>
      <c r="J21" s="226"/>
      <c r="K21" s="271">
        <v>0</v>
      </c>
      <c r="L21" s="226"/>
      <c r="M21" s="251">
        <v>0</v>
      </c>
      <c r="N21" s="278"/>
      <c r="O21" s="180"/>
      <c r="P21" s="180"/>
      <c r="Q21" s="180">
        <v>241113</v>
      </c>
      <c r="R21" s="180"/>
      <c r="S21" s="180">
        <v>241113</v>
      </c>
      <c r="T21" s="208"/>
      <c r="U21" s="271">
        <v>0</v>
      </c>
      <c r="V21" s="35">
        <v>0</v>
      </c>
      <c r="W21" s="152"/>
      <c r="X21" s="153"/>
      <c r="Y21" s="96"/>
      <c r="Z21" s="59"/>
      <c r="AA21" s="60"/>
      <c r="AB21" s="59"/>
      <c r="AC21" s="57"/>
      <c r="AD21" s="59"/>
      <c r="AE21" s="60"/>
      <c r="AF21" s="59"/>
      <c r="AG21" s="60"/>
      <c r="AH21" s="59"/>
      <c r="AI21" s="60"/>
      <c r="AJ21" s="59"/>
      <c r="AK21" s="60"/>
      <c r="AL21" s="60"/>
    </row>
    <row r="22" spans="1:38" ht="30" customHeight="1" x14ac:dyDescent="0.5">
      <c r="A22" s="4" t="s">
        <v>124</v>
      </c>
      <c r="B22"/>
      <c r="C22" s="251">
        <v>0</v>
      </c>
      <c r="D22" s="278"/>
      <c r="E22" s="180">
        <v>0</v>
      </c>
      <c r="F22" s="390"/>
      <c r="G22" s="180">
        <v>0</v>
      </c>
      <c r="H22" s="390"/>
      <c r="I22" s="180">
        <v>0</v>
      </c>
      <c r="J22" s="226"/>
      <c r="K22" s="271">
        <v>0</v>
      </c>
      <c r="L22" s="226"/>
      <c r="M22" s="251">
        <v>0</v>
      </c>
      <c r="N22" s="278"/>
      <c r="O22" s="180"/>
      <c r="P22" s="180"/>
      <c r="Q22" s="180">
        <v>628730</v>
      </c>
      <c r="R22" s="180"/>
      <c r="S22" s="180">
        <v>628730</v>
      </c>
      <c r="T22" s="208"/>
      <c r="U22" s="271">
        <v>0</v>
      </c>
      <c r="V22" s="35">
        <v>0</v>
      </c>
      <c r="W22" s="152"/>
      <c r="X22" s="153"/>
      <c r="Y22" s="96"/>
      <c r="Z22" s="59"/>
      <c r="AA22" s="60"/>
      <c r="AB22" s="59"/>
      <c r="AC22" s="57"/>
      <c r="AD22" s="59"/>
      <c r="AE22" s="60"/>
      <c r="AF22" s="59"/>
      <c r="AG22" s="60"/>
      <c r="AH22" s="59"/>
      <c r="AI22" s="60"/>
      <c r="AJ22" s="59"/>
      <c r="AK22" s="60"/>
      <c r="AL22" s="60"/>
    </row>
    <row r="23" spans="1:38" ht="30" customHeight="1" x14ac:dyDescent="0.5">
      <c r="A23" s="4" t="s">
        <v>125</v>
      </c>
      <c r="B23"/>
      <c r="C23" s="251">
        <v>0</v>
      </c>
      <c r="D23" s="278"/>
      <c r="E23" s="180">
        <v>0</v>
      </c>
      <c r="F23" s="390"/>
      <c r="G23" s="180">
        <v>0</v>
      </c>
      <c r="H23" s="390"/>
      <c r="I23" s="180">
        <v>0</v>
      </c>
      <c r="J23" s="226"/>
      <c r="K23" s="271">
        <v>0</v>
      </c>
      <c r="L23" s="226"/>
      <c r="M23" s="251">
        <v>0</v>
      </c>
      <c r="N23" s="278"/>
      <c r="O23" s="180"/>
      <c r="P23" s="180"/>
      <c r="Q23" s="180">
        <v>-116314369</v>
      </c>
      <c r="R23" s="180"/>
      <c r="S23" s="180">
        <v>-116314369</v>
      </c>
      <c r="T23" s="208"/>
      <c r="U23" s="271">
        <v>-0.01</v>
      </c>
      <c r="V23" s="35">
        <v>-0.01</v>
      </c>
      <c r="W23" s="152"/>
      <c r="X23" s="153"/>
      <c r="Y23" s="96"/>
      <c r="Z23" s="59"/>
      <c r="AA23" s="60"/>
      <c r="AB23" s="59"/>
      <c r="AC23" s="57"/>
      <c r="AD23" s="59"/>
      <c r="AE23" s="60"/>
      <c r="AF23" s="59"/>
      <c r="AG23" s="60"/>
      <c r="AH23" s="59"/>
      <c r="AI23" s="60"/>
      <c r="AJ23" s="59"/>
      <c r="AK23" s="60"/>
      <c r="AL23" s="60"/>
    </row>
    <row r="24" spans="1:38" ht="30" customHeight="1" x14ac:dyDescent="0.5">
      <c r="A24" s="4" t="s">
        <v>126</v>
      </c>
      <c r="B24"/>
      <c r="C24" s="251">
        <v>0</v>
      </c>
      <c r="D24" s="278"/>
      <c r="E24" s="180">
        <v>0</v>
      </c>
      <c r="F24" s="390"/>
      <c r="G24" s="180">
        <v>0</v>
      </c>
      <c r="H24" s="390"/>
      <c r="I24" s="180">
        <v>0</v>
      </c>
      <c r="J24" s="226"/>
      <c r="K24" s="271">
        <v>0</v>
      </c>
      <c r="L24" s="226"/>
      <c r="M24" s="251">
        <v>203431000</v>
      </c>
      <c r="N24" s="278"/>
      <c r="O24" s="180"/>
      <c r="P24" s="180"/>
      <c r="Q24" s="180">
        <v>-29100165019</v>
      </c>
      <c r="R24" s="180"/>
      <c r="S24" s="180">
        <v>-28896734019</v>
      </c>
      <c r="T24" s="208"/>
      <c r="U24" s="271">
        <v>-1.86</v>
      </c>
      <c r="V24" s="35">
        <v>-1.86</v>
      </c>
      <c r="W24" s="152"/>
      <c r="X24" s="153"/>
      <c r="Y24" s="96"/>
      <c r="Z24" s="59"/>
      <c r="AA24" s="60"/>
      <c r="AB24" s="59"/>
      <c r="AC24" s="57"/>
      <c r="AD24" s="59"/>
      <c r="AE24" s="60"/>
      <c r="AF24" s="59"/>
      <c r="AG24" s="60"/>
      <c r="AH24" s="59"/>
      <c r="AI24" s="60"/>
      <c r="AJ24" s="59"/>
      <c r="AK24" s="60"/>
      <c r="AL24" s="60"/>
    </row>
    <row r="25" spans="1:38" ht="30" customHeight="1" x14ac:dyDescent="0.5">
      <c r="A25" s="4" t="s">
        <v>127</v>
      </c>
      <c r="B25"/>
      <c r="C25" s="251">
        <v>0</v>
      </c>
      <c r="D25" s="278"/>
      <c r="E25" s="180">
        <v>0</v>
      </c>
      <c r="F25" s="390"/>
      <c r="G25" s="180">
        <v>0</v>
      </c>
      <c r="H25" s="390"/>
      <c r="I25" s="180">
        <v>0</v>
      </c>
      <c r="J25" s="226"/>
      <c r="K25" s="271">
        <v>0</v>
      </c>
      <c r="L25" s="226"/>
      <c r="M25" s="251">
        <v>95369890</v>
      </c>
      <c r="N25" s="278"/>
      <c r="O25" s="180"/>
      <c r="P25" s="180"/>
      <c r="Q25" s="180">
        <v>-1378136841</v>
      </c>
      <c r="R25" s="180"/>
      <c r="S25" s="180">
        <v>-1282766951</v>
      </c>
      <c r="T25" s="208"/>
      <c r="U25" s="271">
        <v>-0.08</v>
      </c>
      <c r="V25" s="35">
        <v>-0.08</v>
      </c>
      <c r="W25" s="152"/>
      <c r="X25" s="153"/>
      <c r="Y25" s="96"/>
      <c r="Z25" s="59"/>
      <c r="AA25" s="60"/>
      <c r="AB25" s="59"/>
      <c r="AC25" s="57"/>
      <c r="AD25" s="59"/>
      <c r="AE25" s="60"/>
      <c r="AF25" s="59"/>
      <c r="AG25" s="60"/>
      <c r="AH25" s="59"/>
      <c r="AI25" s="60"/>
      <c r="AJ25" s="59"/>
      <c r="AK25" s="60"/>
      <c r="AL25" s="60"/>
    </row>
    <row r="26" spans="1:38" ht="30" customHeight="1" x14ac:dyDescent="0.5">
      <c r="A26" s="4" t="s">
        <v>128</v>
      </c>
      <c r="B26"/>
      <c r="C26" s="251">
        <v>0</v>
      </c>
      <c r="D26" s="278"/>
      <c r="E26" s="180">
        <v>0</v>
      </c>
      <c r="F26" s="390"/>
      <c r="G26" s="180">
        <v>0</v>
      </c>
      <c r="H26" s="390"/>
      <c r="I26" s="180">
        <v>0</v>
      </c>
      <c r="J26" s="226"/>
      <c r="K26" s="271">
        <v>0</v>
      </c>
      <c r="L26" s="226"/>
      <c r="M26" s="251">
        <v>0</v>
      </c>
      <c r="N26" s="278"/>
      <c r="O26" s="180"/>
      <c r="P26" s="180"/>
      <c r="Q26" s="180">
        <v>624809</v>
      </c>
      <c r="R26" s="180"/>
      <c r="S26" s="180">
        <v>624809</v>
      </c>
      <c r="T26" s="208"/>
      <c r="U26" s="271">
        <v>0</v>
      </c>
      <c r="V26" s="35">
        <v>0</v>
      </c>
      <c r="W26" s="152"/>
      <c r="X26" s="153"/>
      <c r="Y26" s="96"/>
      <c r="Z26" s="59"/>
      <c r="AA26" s="60"/>
      <c r="AB26" s="59"/>
      <c r="AC26" s="57"/>
      <c r="AD26" s="59"/>
      <c r="AE26" s="60"/>
      <c r="AF26" s="59"/>
      <c r="AG26" s="60"/>
      <c r="AH26" s="59"/>
      <c r="AI26" s="60"/>
      <c r="AJ26" s="59"/>
      <c r="AK26" s="60"/>
      <c r="AL26" s="60"/>
    </row>
    <row r="27" spans="1:38" ht="30" customHeight="1" x14ac:dyDescent="0.5">
      <c r="A27" s="4" t="s">
        <v>129</v>
      </c>
      <c r="B27"/>
      <c r="C27" s="251">
        <v>0</v>
      </c>
      <c r="D27" s="278"/>
      <c r="E27" s="180">
        <v>0</v>
      </c>
      <c r="F27" s="390"/>
      <c r="G27" s="180">
        <v>0</v>
      </c>
      <c r="H27" s="390"/>
      <c r="I27" s="180">
        <v>0</v>
      </c>
      <c r="J27" s="226"/>
      <c r="K27" s="271">
        <v>0</v>
      </c>
      <c r="L27" s="226"/>
      <c r="M27" s="251">
        <v>0</v>
      </c>
      <c r="N27" s="278"/>
      <c r="O27" s="180"/>
      <c r="P27" s="180"/>
      <c r="Q27" s="180">
        <v>-187288292</v>
      </c>
      <c r="R27" s="180"/>
      <c r="S27" s="180">
        <v>-187288292</v>
      </c>
      <c r="T27" s="208"/>
      <c r="U27" s="271">
        <v>-0.01</v>
      </c>
      <c r="V27" s="35">
        <v>-0.01</v>
      </c>
      <c r="W27" s="152"/>
      <c r="X27" s="153"/>
      <c r="Y27" s="96"/>
      <c r="Z27" s="59"/>
      <c r="AA27" s="60"/>
      <c r="AB27" s="59"/>
      <c r="AC27" s="57"/>
      <c r="AD27" s="59"/>
      <c r="AE27" s="60"/>
      <c r="AF27" s="59"/>
      <c r="AG27" s="60"/>
      <c r="AH27" s="59"/>
      <c r="AI27" s="60"/>
      <c r="AJ27" s="59"/>
      <c r="AK27" s="60"/>
      <c r="AL27" s="60"/>
    </row>
    <row r="28" spans="1:38" ht="30" customHeight="1" x14ac:dyDescent="0.5">
      <c r="A28" s="4" t="s">
        <v>130</v>
      </c>
      <c r="B28"/>
      <c r="C28" s="251">
        <v>0</v>
      </c>
      <c r="D28" s="278"/>
      <c r="E28" s="180">
        <v>0</v>
      </c>
      <c r="F28" s="390"/>
      <c r="G28" s="180">
        <v>0</v>
      </c>
      <c r="H28" s="390"/>
      <c r="I28" s="180">
        <v>0</v>
      </c>
      <c r="J28" s="226"/>
      <c r="K28" s="271">
        <v>0</v>
      </c>
      <c r="L28" s="226"/>
      <c r="M28" s="251">
        <v>0</v>
      </c>
      <c r="N28" s="278"/>
      <c r="O28" s="180"/>
      <c r="P28" s="180"/>
      <c r="Q28" s="180">
        <v>-1817636365</v>
      </c>
      <c r="R28" s="180"/>
      <c r="S28" s="180">
        <v>-1817636365</v>
      </c>
      <c r="T28" s="208"/>
      <c r="U28" s="271">
        <v>-0.12</v>
      </c>
      <c r="V28" s="35">
        <v>-0.12</v>
      </c>
      <c r="W28" s="152"/>
      <c r="X28" s="153"/>
      <c r="Y28" s="96"/>
      <c r="Z28" s="59"/>
      <c r="AA28" s="60"/>
      <c r="AB28" s="59"/>
      <c r="AC28" s="57"/>
      <c r="AD28" s="59"/>
      <c r="AE28" s="60"/>
      <c r="AF28" s="59"/>
      <c r="AG28" s="60"/>
      <c r="AH28" s="59"/>
      <c r="AI28" s="60"/>
      <c r="AJ28" s="59"/>
      <c r="AK28" s="60"/>
      <c r="AL28" s="60"/>
    </row>
    <row r="29" spans="1:38" ht="30" customHeight="1" x14ac:dyDescent="0.5">
      <c r="A29" s="4" t="s">
        <v>13</v>
      </c>
      <c r="B29"/>
      <c r="C29" s="251">
        <v>0</v>
      </c>
      <c r="D29" s="278"/>
      <c r="E29" s="180">
        <v>0</v>
      </c>
      <c r="F29" s="390"/>
      <c r="G29" s="180">
        <v>0</v>
      </c>
      <c r="H29" s="390"/>
      <c r="I29" s="180">
        <v>0</v>
      </c>
      <c r="J29" s="226"/>
      <c r="K29" s="271">
        <v>0</v>
      </c>
      <c r="L29" s="226"/>
      <c r="M29" s="251">
        <v>11718750000</v>
      </c>
      <c r="N29" s="278"/>
      <c r="O29" s="180"/>
      <c r="P29" s="180"/>
      <c r="Q29" s="180">
        <v>0</v>
      </c>
      <c r="R29" s="180"/>
      <c r="S29" s="180">
        <v>11718750000</v>
      </c>
      <c r="T29" s="208"/>
      <c r="U29" s="271">
        <v>0.75</v>
      </c>
      <c r="V29" s="35">
        <v>0.75</v>
      </c>
      <c r="W29" s="152"/>
      <c r="X29" s="153"/>
      <c r="Y29" s="96"/>
      <c r="Z29" s="59"/>
      <c r="AA29" s="60"/>
      <c r="AB29" s="59"/>
      <c r="AC29" s="57"/>
      <c r="AD29" s="59"/>
      <c r="AE29" s="60"/>
      <c r="AF29" s="59"/>
      <c r="AG29" s="60"/>
      <c r="AH29" s="59"/>
      <c r="AI29" s="60"/>
      <c r="AJ29" s="59"/>
      <c r="AK29" s="60"/>
      <c r="AL29" s="60"/>
    </row>
    <row r="30" spans="1:38" ht="30" customHeight="1" x14ac:dyDescent="0.5">
      <c r="A30" s="4" t="s">
        <v>297</v>
      </c>
      <c r="B30"/>
      <c r="C30" s="251">
        <v>0</v>
      </c>
      <c r="D30" s="278"/>
      <c r="E30" s="180">
        <v>66085</v>
      </c>
      <c r="F30" s="390"/>
      <c r="G30" s="180">
        <v>0</v>
      </c>
      <c r="H30" s="390"/>
      <c r="I30" s="180">
        <v>66085</v>
      </c>
      <c r="J30" s="226"/>
      <c r="K30" s="271">
        <v>0</v>
      </c>
      <c r="L30" s="226"/>
      <c r="M30" s="251">
        <v>0</v>
      </c>
      <c r="N30" s="278"/>
      <c r="O30" s="180">
        <v>66085</v>
      </c>
      <c r="P30" s="180"/>
      <c r="Q30" s="180">
        <v>0</v>
      </c>
      <c r="R30" s="180"/>
      <c r="S30" s="180">
        <v>66085</v>
      </c>
      <c r="T30" s="208"/>
      <c r="U30" s="271">
        <v>0</v>
      </c>
      <c r="V30" s="35">
        <v>0</v>
      </c>
      <c r="W30" s="152"/>
      <c r="X30" s="153"/>
      <c r="Y30" s="96"/>
      <c r="Z30" s="59"/>
      <c r="AA30" s="60"/>
      <c r="AB30" s="59"/>
      <c r="AC30" s="57"/>
      <c r="AD30" s="59"/>
      <c r="AE30" s="60"/>
      <c r="AF30" s="59"/>
      <c r="AG30" s="60"/>
      <c r="AH30" s="59"/>
      <c r="AI30" s="60"/>
      <c r="AJ30" s="59"/>
      <c r="AK30" s="60"/>
      <c r="AL30" s="60"/>
    </row>
    <row r="31" spans="1:38" ht="30" customHeight="1" x14ac:dyDescent="0.5">
      <c r="A31" s="4" t="s">
        <v>296</v>
      </c>
      <c r="B31"/>
      <c r="C31" s="251">
        <v>0</v>
      </c>
      <c r="D31" s="278"/>
      <c r="E31" s="180">
        <v>338229</v>
      </c>
      <c r="F31" s="390"/>
      <c r="G31" s="180">
        <v>0</v>
      </c>
      <c r="H31" s="390"/>
      <c r="I31" s="180">
        <v>338229</v>
      </c>
      <c r="J31" s="226"/>
      <c r="K31" s="271">
        <v>0</v>
      </c>
      <c r="L31" s="226"/>
      <c r="M31" s="251">
        <v>0</v>
      </c>
      <c r="N31" s="278"/>
      <c r="O31" s="180">
        <v>338229</v>
      </c>
      <c r="P31" s="180"/>
      <c r="Q31" s="180">
        <v>0</v>
      </c>
      <c r="R31" s="180"/>
      <c r="S31" s="180">
        <v>338229</v>
      </c>
      <c r="T31" s="208"/>
      <c r="U31" s="271">
        <v>0</v>
      </c>
      <c r="V31" s="35">
        <v>0</v>
      </c>
      <c r="W31" s="152"/>
      <c r="X31" s="153"/>
      <c r="Y31" s="96"/>
      <c r="Z31" s="59"/>
      <c r="AA31" s="60"/>
      <c r="AB31" s="59"/>
      <c r="AC31" s="57"/>
      <c r="AD31" s="59"/>
      <c r="AE31" s="60"/>
      <c r="AF31" s="59"/>
      <c r="AG31" s="60"/>
      <c r="AH31" s="59"/>
      <c r="AI31" s="60"/>
      <c r="AJ31" s="59"/>
      <c r="AK31" s="60"/>
      <c r="AL31" s="60"/>
    </row>
    <row r="32" spans="1:38" ht="30" customHeight="1" x14ac:dyDescent="0.5">
      <c r="A32" s="4" t="s">
        <v>300</v>
      </c>
      <c r="B32"/>
      <c r="C32" s="251">
        <v>0</v>
      </c>
      <c r="D32" s="278"/>
      <c r="E32" s="180">
        <v>163462</v>
      </c>
      <c r="F32" s="390"/>
      <c r="G32" s="180">
        <v>0</v>
      </c>
      <c r="H32" s="390"/>
      <c r="I32" s="180">
        <v>163462</v>
      </c>
      <c r="J32" s="226"/>
      <c r="K32" s="271">
        <v>0</v>
      </c>
      <c r="L32" s="226"/>
      <c r="M32" s="251">
        <v>0</v>
      </c>
      <c r="N32" s="278"/>
      <c r="O32" s="180">
        <v>163462</v>
      </c>
      <c r="P32" s="180"/>
      <c r="Q32" s="180">
        <v>0</v>
      </c>
      <c r="R32" s="180"/>
      <c r="S32" s="180">
        <v>163462</v>
      </c>
      <c r="T32" s="208"/>
      <c r="U32" s="271">
        <v>0</v>
      </c>
      <c r="V32" s="35">
        <v>0</v>
      </c>
      <c r="W32" s="152"/>
      <c r="X32" s="153"/>
      <c r="Y32" s="96"/>
      <c r="Z32" s="59"/>
      <c r="AA32" s="60"/>
      <c r="AB32" s="59"/>
      <c r="AC32" s="57"/>
      <c r="AD32" s="59"/>
      <c r="AE32" s="60"/>
      <c r="AF32" s="59"/>
      <c r="AG32" s="60"/>
      <c r="AH32" s="59"/>
      <c r="AI32" s="60"/>
      <c r="AJ32" s="59"/>
      <c r="AK32" s="60"/>
      <c r="AL32" s="60"/>
    </row>
    <row r="33" spans="1:38" ht="30" customHeight="1" x14ac:dyDescent="0.5">
      <c r="A33" s="4" t="s">
        <v>299</v>
      </c>
      <c r="B33"/>
      <c r="C33" s="251">
        <v>0</v>
      </c>
      <c r="D33" s="278"/>
      <c r="E33" s="180">
        <v>-95258769</v>
      </c>
      <c r="F33" s="390"/>
      <c r="G33" s="180">
        <v>0</v>
      </c>
      <c r="H33" s="390"/>
      <c r="I33" s="180">
        <v>-95258769</v>
      </c>
      <c r="J33" s="226"/>
      <c r="K33" s="271">
        <v>-0.06</v>
      </c>
      <c r="L33" s="226"/>
      <c r="M33" s="251">
        <v>0</v>
      </c>
      <c r="N33" s="278"/>
      <c r="O33" s="180">
        <v>-95258769</v>
      </c>
      <c r="P33" s="180"/>
      <c r="Q33" s="180">
        <v>0</v>
      </c>
      <c r="R33" s="180"/>
      <c r="S33" s="180">
        <v>-95258769</v>
      </c>
      <c r="T33" s="208"/>
      <c r="U33" s="271">
        <v>-0.01</v>
      </c>
      <c r="V33" s="35">
        <v>-0.01</v>
      </c>
      <c r="W33" s="152"/>
      <c r="X33" s="153"/>
      <c r="Y33" s="96"/>
      <c r="Z33" s="59"/>
      <c r="AA33" s="60"/>
      <c r="AB33" s="59"/>
      <c r="AC33" s="57"/>
      <c r="AD33" s="59"/>
      <c r="AE33" s="60"/>
      <c r="AF33" s="59"/>
      <c r="AG33" s="60"/>
      <c r="AH33" s="59"/>
      <c r="AI33" s="60"/>
      <c r="AJ33" s="59"/>
      <c r="AK33" s="60"/>
      <c r="AL33" s="60"/>
    </row>
    <row r="34" spans="1:38" ht="30" customHeight="1" x14ac:dyDescent="0.5">
      <c r="A34" s="4" t="s">
        <v>298</v>
      </c>
      <c r="B34"/>
      <c r="C34" s="251">
        <v>0</v>
      </c>
      <c r="D34" s="278"/>
      <c r="E34" s="180">
        <v>479475</v>
      </c>
      <c r="F34" s="390"/>
      <c r="G34" s="180">
        <v>0</v>
      </c>
      <c r="H34" s="390"/>
      <c r="I34" s="180">
        <v>479475</v>
      </c>
      <c r="J34" s="226"/>
      <c r="K34" s="271">
        <v>0</v>
      </c>
      <c r="L34" s="226"/>
      <c r="M34" s="251">
        <v>0</v>
      </c>
      <c r="N34" s="278"/>
      <c r="O34" s="180">
        <v>479475</v>
      </c>
      <c r="P34" s="180"/>
      <c r="Q34" s="180">
        <v>0</v>
      </c>
      <c r="R34" s="180"/>
      <c r="S34" s="180">
        <v>479475</v>
      </c>
      <c r="T34" s="208"/>
      <c r="U34" s="271">
        <v>0</v>
      </c>
      <c r="V34" s="35">
        <v>0</v>
      </c>
      <c r="W34" s="152"/>
      <c r="X34" s="153"/>
      <c r="Y34" s="96"/>
      <c r="Z34" s="59"/>
      <c r="AA34" s="60"/>
      <c r="AB34" s="59"/>
      <c r="AC34" s="57"/>
      <c r="AD34" s="59"/>
      <c r="AE34" s="60"/>
      <c r="AF34" s="59"/>
      <c r="AG34" s="60"/>
      <c r="AH34" s="59"/>
      <c r="AI34" s="60"/>
      <c r="AJ34" s="59"/>
      <c r="AK34" s="60"/>
      <c r="AL34" s="60"/>
    </row>
    <row r="35" spans="1:38" ht="30" customHeight="1" thickBot="1" x14ac:dyDescent="0.25">
      <c r="A35" s="13" t="s">
        <v>14</v>
      </c>
      <c r="B35"/>
      <c r="C35" s="266">
        <f>SUM(C8:C34)</f>
        <v>251457</v>
      </c>
      <c r="D35" s="280"/>
      <c r="E35" s="239">
        <f>SUM(E8:E34)</f>
        <v>-94211518</v>
      </c>
      <c r="F35" s="391"/>
      <c r="G35" s="239">
        <f>SUM(G8:G34)</f>
        <v>171345027</v>
      </c>
      <c r="H35" s="391"/>
      <c r="I35" s="239">
        <f>SUM(I8:I34)</f>
        <v>77384966</v>
      </c>
      <c r="J35" s="234"/>
      <c r="K35" s="265">
        <f>SUM(K8:K34)</f>
        <v>0.05</v>
      </c>
      <c r="L35" s="234"/>
      <c r="M35" s="266">
        <f>SUM(M8:M34)</f>
        <v>12202411517</v>
      </c>
      <c r="N35" s="281"/>
      <c r="O35" s="239">
        <f>SUM(O8:O34)</f>
        <v>-94211518</v>
      </c>
      <c r="P35" s="239"/>
      <c r="Q35" s="352">
        <f>SUM(Q8:Q34)</f>
        <v>-30493831955</v>
      </c>
      <c r="R35" s="239"/>
      <c r="S35" s="352">
        <f>SUM(S8:S34)</f>
        <v>-18385631956</v>
      </c>
      <c r="T35" s="205">
        <v>-19399995418</v>
      </c>
      <c r="U35" s="282">
        <f>SUM(U8:U34)</f>
        <v>-1.1900000000000002</v>
      </c>
      <c r="V35" s="172">
        <v>-1.38</v>
      </c>
      <c r="W35" s="154"/>
      <c r="X35" s="155"/>
      <c r="Y35" s="60"/>
      <c r="Z35" s="59"/>
      <c r="AA35" s="60"/>
      <c r="AB35" s="59"/>
      <c r="AC35" s="57"/>
      <c r="AD35" s="59"/>
      <c r="AE35" s="60"/>
      <c r="AF35" s="59"/>
      <c r="AG35" s="60"/>
      <c r="AH35" s="59"/>
      <c r="AI35" s="60"/>
      <c r="AJ35" s="59"/>
      <c r="AK35" s="329"/>
      <c r="AL35" s="329"/>
    </row>
    <row r="36" spans="1:38" ht="30" customHeight="1" thickTop="1" x14ac:dyDescent="0.2">
      <c r="Q36" s="388"/>
      <c r="W36" s="154"/>
      <c r="X36" s="155"/>
      <c r="Y36" s="60"/>
      <c r="Z36" s="59"/>
      <c r="AA36" s="60"/>
      <c r="AB36" s="59"/>
      <c r="AC36" s="329"/>
      <c r="AD36" s="329"/>
      <c r="AE36" s="60"/>
      <c r="AF36" s="59"/>
      <c r="AG36" s="60"/>
      <c r="AH36" s="59"/>
      <c r="AI36" s="60"/>
      <c r="AJ36" s="59"/>
      <c r="AK36" s="329"/>
      <c r="AL36" s="329"/>
    </row>
    <row r="37" spans="1:38" ht="30" customHeight="1" x14ac:dyDescent="0.2">
      <c r="W37" s="154"/>
      <c r="X37" s="155"/>
      <c r="Y37" s="60"/>
      <c r="Z37" s="59"/>
      <c r="AA37" s="60"/>
      <c r="AB37" s="59"/>
      <c r="AC37" s="329"/>
      <c r="AD37" s="329"/>
      <c r="AE37" s="60"/>
      <c r="AF37" s="59"/>
      <c r="AG37" s="60"/>
      <c r="AH37" s="59"/>
      <c r="AI37" s="60"/>
      <c r="AJ37" s="59"/>
      <c r="AK37" s="329"/>
      <c r="AL37" s="329"/>
    </row>
    <row r="38" spans="1:38" ht="30" customHeight="1" x14ac:dyDescent="0.2">
      <c r="W38" s="154"/>
      <c r="X38" s="155"/>
      <c r="Y38" s="60"/>
      <c r="Z38" s="59"/>
      <c r="AA38" s="60"/>
      <c r="AB38" s="59"/>
      <c r="AC38" s="57"/>
      <c r="AD38" s="59"/>
      <c r="AE38" s="60"/>
      <c r="AF38" s="59"/>
      <c r="AG38" s="60"/>
      <c r="AH38" s="59"/>
      <c r="AI38" s="60"/>
      <c r="AJ38" s="59"/>
      <c r="AK38" s="329"/>
      <c r="AL38" s="329"/>
    </row>
    <row r="39" spans="1:38" ht="30" customHeight="1" x14ac:dyDescent="0.2">
      <c r="W39" s="154"/>
      <c r="X39" s="155"/>
      <c r="Y39" s="60"/>
      <c r="Z39" s="59"/>
      <c r="AA39" s="60"/>
      <c r="AB39" s="59"/>
      <c r="AC39" s="57"/>
      <c r="AD39" s="59"/>
      <c r="AE39" s="60"/>
      <c r="AF39" s="59"/>
      <c r="AG39" s="60"/>
      <c r="AH39" s="59"/>
      <c r="AI39" s="60"/>
      <c r="AJ39" s="59"/>
      <c r="AK39" s="329"/>
      <c r="AL39" s="329"/>
    </row>
    <row r="40" spans="1:38" ht="30" customHeight="1" x14ac:dyDescent="0.2">
      <c r="W40" s="154"/>
      <c r="X40" s="155"/>
      <c r="Y40" s="60"/>
      <c r="Z40" s="59"/>
      <c r="AA40" s="60"/>
      <c r="AB40" s="59"/>
      <c r="AC40" s="61"/>
      <c r="AD40" s="59"/>
      <c r="AE40" s="60"/>
      <c r="AF40" s="59"/>
      <c r="AG40" s="60"/>
      <c r="AH40" s="59"/>
      <c r="AI40" s="60"/>
      <c r="AJ40" s="59"/>
      <c r="AK40" s="331"/>
      <c r="AL40" s="331"/>
    </row>
    <row r="41" spans="1:38" ht="30" customHeight="1" x14ac:dyDescent="0.2">
      <c r="W41" s="75"/>
      <c r="X41" s="156"/>
      <c r="Y41" s="75"/>
      <c r="Z41" s="62"/>
      <c r="AA41" s="75"/>
      <c r="AB41" s="62"/>
      <c r="AC41" s="75"/>
      <c r="AD41" s="62"/>
      <c r="AE41" s="75"/>
      <c r="AF41" s="62"/>
      <c r="AG41" s="75"/>
      <c r="AH41" s="62"/>
      <c r="AI41" s="75"/>
      <c r="AJ41" s="62"/>
      <c r="AK41" s="332"/>
      <c r="AL41" s="332"/>
    </row>
  </sheetData>
  <mergeCells count="25">
    <mergeCell ref="AK38:AL38"/>
    <mergeCell ref="AK39:AL39"/>
    <mergeCell ref="AK40:AL40"/>
    <mergeCell ref="AK41:AL41"/>
    <mergeCell ref="AK35:AL35"/>
    <mergeCell ref="AC37:AD37"/>
    <mergeCell ref="AK37:AL37"/>
    <mergeCell ref="AC36:AD36"/>
    <mergeCell ref="AK36:AL36"/>
    <mergeCell ref="AK13:AL13"/>
    <mergeCell ref="AK14:AL14"/>
    <mergeCell ref="AE8:AL8"/>
    <mergeCell ref="AK9:AL9"/>
    <mergeCell ref="AK10:AL10"/>
    <mergeCell ref="AK11:AL11"/>
    <mergeCell ref="AK12:AL12"/>
    <mergeCell ref="I6:K6"/>
    <mergeCell ref="S6:U6"/>
    <mergeCell ref="N7:O7"/>
    <mergeCell ref="A1:U1"/>
    <mergeCell ref="A2:U2"/>
    <mergeCell ref="A3:U3"/>
    <mergeCell ref="C5:K5"/>
    <mergeCell ref="M5:U5"/>
    <mergeCell ref="A4:U4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249977111117893"/>
    <pageSetUpPr fitToPage="1"/>
  </sheetPr>
  <dimension ref="A1:T31"/>
  <sheetViews>
    <sheetView rightToLeft="1" view="pageBreakPreview" topLeftCell="A22" zoomScale="98" zoomScaleNormal="100" zoomScaleSheetLayoutView="98" workbookViewId="0">
      <selection activeCell="G36" sqref="G36"/>
    </sheetView>
  </sheetViews>
  <sheetFormatPr defaultRowHeight="30" customHeight="1" x14ac:dyDescent="0.2"/>
  <cols>
    <col min="1" max="1" width="28.85546875" style="14" bestFit="1" customWidth="1"/>
    <col min="2" max="2" width="1.28515625" style="14" customWidth="1"/>
    <col min="3" max="3" width="17.7109375" style="383" customWidth="1"/>
    <col min="4" max="4" width="1.28515625" style="206" customWidth="1"/>
    <col min="5" max="5" width="17" style="378" customWidth="1"/>
    <col min="6" max="6" width="1.28515625" style="378" customWidth="1"/>
    <col min="7" max="7" width="22.28515625" style="378" bestFit="1" customWidth="1"/>
    <col min="8" max="8" width="1.28515625" style="14" customWidth="1"/>
    <col min="9" max="9" width="12.28515625" style="263" customWidth="1"/>
    <col min="10" max="10" width="1.140625" style="58" customWidth="1"/>
    <col min="11" max="11" width="17.7109375" style="357" customWidth="1"/>
    <col min="12" max="12" width="1.28515625" style="357" customWidth="1"/>
    <col min="13" max="13" width="17.5703125" style="357" bestFit="1" customWidth="1"/>
    <col min="14" max="14" width="1.28515625" style="357" customWidth="1"/>
    <col min="15" max="15" width="17.5703125" style="357" customWidth="1"/>
    <col min="16" max="16" width="0.5703125" style="14" customWidth="1"/>
    <col min="17" max="17" width="16.85546875" style="58" customWidth="1"/>
    <col min="18" max="18" width="0.28515625" style="14" customWidth="1"/>
    <col min="19" max="19" width="24.85546875" style="106" bestFit="1" customWidth="1"/>
    <col min="20" max="20" width="18.7109375" style="101" customWidth="1"/>
    <col min="21" max="16384" width="9.140625" style="14"/>
  </cols>
  <sheetData>
    <row r="1" spans="1:20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</row>
    <row r="2" spans="1:20" ht="30" customHeight="1" x14ac:dyDescent="0.2">
      <c r="A2" s="293" t="s">
        <v>102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20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20" s="15" customFormat="1" ht="30" customHeight="1" x14ac:dyDescent="0.2">
      <c r="A4" s="292" t="s">
        <v>237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S4" s="125"/>
      <c r="T4" s="151"/>
    </row>
    <row r="5" spans="1:20" ht="24" customHeight="1" x14ac:dyDescent="0.2">
      <c r="C5" s="310" t="s">
        <v>113</v>
      </c>
      <c r="D5" s="310"/>
      <c r="E5" s="310"/>
      <c r="F5" s="310"/>
      <c r="G5" s="310"/>
      <c r="H5" s="310"/>
      <c r="I5" s="310"/>
      <c r="K5" s="310"/>
      <c r="L5" s="310"/>
      <c r="M5" s="310"/>
      <c r="N5" s="310"/>
      <c r="O5" s="310"/>
      <c r="P5" s="310"/>
      <c r="Q5" s="310"/>
    </row>
    <row r="6" spans="1:20" ht="24" customHeight="1" x14ac:dyDescent="0.2">
      <c r="C6" s="381" t="s">
        <v>116</v>
      </c>
      <c r="D6" s="264"/>
      <c r="E6" s="375" t="s">
        <v>117</v>
      </c>
      <c r="F6" s="376"/>
      <c r="G6" s="295" t="s">
        <v>14</v>
      </c>
      <c r="H6" s="295"/>
      <c r="I6" s="295"/>
      <c r="K6" s="375" t="s">
        <v>116</v>
      </c>
      <c r="L6" s="384"/>
      <c r="M6" s="375" t="s">
        <v>117</v>
      </c>
      <c r="N6" s="384"/>
      <c r="O6" s="295" t="s">
        <v>14</v>
      </c>
      <c r="P6" s="295"/>
      <c r="Q6" s="295"/>
    </row>
    <row r="7" spans="1:20" ht="38.25" customHeight="1" x14ac:dyDescent="0.2">
      <c r="A7" s="1" t="s">
        <v>28</v>
      </c>
      <c r="C7" s="382"/>
      <c r="E7" s="377"/>
      <c r="G7" s="379" t="s">
        <v>82</v>
      </c>
      <c r="H7" s="28"/>
      <c r="I7" s="262" t="s">
        <v>105</v>
      </c>
      <c r="K7" s="377"/>
      <c r="M7" s="377"/>
      <c r="O7" s="379" t="s">
        <v>82</v>
      </c>
      <c r="P7" s="28"/>
      <c r="Q7" s="65" t="s">
        <v>105</v>
      </c>
    </row>
    <row r="8" spans="1:20" ht="30" customHeight="1" x14ac:dyDescent="0.2">
      <c r="A8" s="198" t="s">
        <v>260</v>
      </c>
      <c r="B8" s="198"/>
      <c r="C8" s="362">
        <v>0</v>
      </c>
      <c r="D8" s="253"/>
      <c r="E8" s="364">
        <v>-6867853</v>
      </c>
      <c r="F8" s="364"/>
      <c r="G8" s="364">
        <v>-6867853</v>
      </c>
      <c r="H8" s="258"/>
      <c r="I8" s="169">
        <v>0</v>
      </c>
      <c r="J8" s="198"/>
      <c r="K8" s="368">
        <v>0</v>
      </c>
      <c r="L8" s="368"/>
      <c r="M8" s="368">
        <v>-6867853</v>
      </c>
      <c r="N8" s="368"/>
      <c r="O8" s="368">
        <v>-6867853</v>
      </c>
      <c r="P8" s="198"/>
      <c r="Q8" s="198">
        <v>0</v>
      </c>
      <c r="R8" s="198">
        <v>0</v>
      </c>
      <c r="T8" s="150"/>
    </row>
    <row r="9" spans="1:20" ht="30" customHeight="1" x14ac:dyDescent="0.2">
      <c r="A9" s="198" t="s">
        <v>261</v>
      </c>
      <c r="B9" s="198"/>
      <c r="C9" s="362">
        <v>0</v>
      </c>
      <c r="D9" s="253"/>
      <c r="E9" s="364">
        <v>292423757</v>
      </c>
      <c r="F9" s="364"/>
      <c r="G9" s="364">
        <v>292423757</v>
      </c>
      <c r="H9" s="258"/>
      <c r="I9" s="35">
        <v>0.19</v>
      </c>
      <c r="J9" s="198"/>
      <c r="K9" s="368">
        <v>0</v>
      </c>
      <c r="L9" s="368"/>
      <c r="M9" s="368">
        <v>292423757</v>
      </c>
      <c r="N9" s="368"/>
      <c r="O9" s="368">
        <v>292423757</v>
      </c>
      <c r="P9" s="198"/>
      <c r="Q9" s="198">
        <v>0.02</v>
      </c>
      <c r="R9" s="198">
        <v>0.02</v>
      </c>
      <c r="T9" s="150"/>
    </row>
    <row r="10" spans="1:20" ht="30" customHeight="1" x14ac:dyDescent="0.2">
      <c r="A10" s="198" t="s">
        <v>307</v>
      </c>
      <c r="B10" s="198"/>
      <c r="C10" s="362">
        <v>0</v>
      </c>
      <c r="D10" s="253"/>
      <c r="E10" s="364">
        <v>-619556480</v>
      </c>
      <c r="F10" s="364"/>
      <c r="G10" s="364">
        <v>-619556480</v>
      </c>
      <c r="H10" s="258"/>
      <c r="I10" s="268">
        <v>-0.41</v>
      </c>
      <c r="J10" s="198"/>
      <c r="K10" s="368">
        <v>0</v>
      </c>
      <c r="L10" s="368"/>
      <c r="M10" s="368">
        <v>-619556480</v>
      </c>
      <c r="N10" s="368"/>
      <c r="O10" s="368">
        <v>-619556480</v>
      </c>
      <c r="P10" s="198"/>
      <c r="Q10" s="267">
        <v>-0.04</v>
      </c>
      <c r="R10" s="198">
        <v>-0.04</v>
      </c>
      <c r="T10" s="150"/>
    </row>
    <row r="11" spans="1:20" ht="30" customHeight="1" x14ac:dyDescent="0.2">
      <c r="A11" s="198" t="s">
        <v>328</v>
      </c>
      <c r="B11" s="198"/>
      <c r="C11" s="362">
        <v>227831358</v>
      </c>
      <c r="D11" s="253"/>
      <c r="E11" s="364">
        <v>0</v>
      </c>
      <c r="F11" s="364"/>
      <c r="G11" s="364">
        <v>227831358</v>
      </c>
      <c r="H11" s="258"/>
      <c r="I11" s="35">
        <v>0.15</v>
      </c>
      <c r="J11" s="198"/>
      <c r="K11" s="368">
        <v>227831358</v>
      </c>
      <c r="L11" s="368"/>
      <c r="M11" s="368">
        <v>10991195674</v>
      </c>
      <c r="N11" s="368"/>
      <c r="O11" s="368">
        <v>11219027032</v>
      </c>
      <c r="P11" s="198"/>
      <c r="Q11" s="198">
        <v>0.72</v>
      </c>
      <c r="R11" s="198">
        <v>0.72</v>
      </c>
      <c r="T11" s="150"/>
    </row>
    <row r="12" spans="1:20" ht="30" customHeight="1" x14ac:dyDescent="0.2">
      <c r="A12" s="198" t="s">
        <v>329</v>
      </c>
      <c r="B12" s="198"/>
      <c r="C12" s="362">
        <v>0</v>
      </c>
      <c r="D12" s="253"/>
      <c r="E12" s="364">
        <v>0</v>
      </c>
      <c r="F12" s="364"/>
      <c r="G12" s="364">
        <v>0</v>
      </c>
      <c r="H12" s="258"/>
      <c r="I12" s="35">
        <v>0</v>
      </c>
      <c r="J12" s="198"/>
      <c r="K12" s="368">
        <v>0</v>
      </c>
      <c r="L12" s="368"/>
      <c r="M12" s="368">
        <v>933609051</v>
      </c>
      <c r="N12" s="368"/>
      <c r="O12" s="368">
        <v>933609051</v>
      </c>
      <c r="P12" s="198"/>
      <c r="Q12" s="198">
        <v>0.06</v>
      </c>
      <c r="R12" s="198">
        <v>0.06</v>
      </c>
      <c r="T12" s="150"/>
    </row>
    <row r="13" spans="1:20" ht="30" customHeight="1" x14ac:dyDescent="0.2">
      <c r="A13" s="198" t="s">
        <v>323</v>
      </c>
      <c r="B13" s="198"/>
      <c r="C13" s="362">
        <v>938759158</v>
      </c>
      <c r="D13" s="253"/>
      <c r="E13" s="364">
        <v>0</v>
      </c>
      <c r="F13" s="364"/>
      <c r="G13" s="364">
        <v>938759158</v>
      </c>
      <c r="H13" s="258"/>
      <c r="I13" s="35">
        <v>0.61</v>
      </c>
      <c r="J13" s="198"/>
      <c r="K13" s="368">
        <v>2658924460</v>
      </c>
      <c r="L13" s="368"/>
      <c r="M13" s="368">
        <v>68345899</v>
      </c>
      <c r="N13" s="368"/>
      <c r="O13" s="368">
        <v>2727270359</v>
      </c>
      <c r="P13" s="198"/>
      <c r="Q13" s="198">
        <v>0.18</v>
      </c>
      <c r="R13" s="198">
        <v>0.18</v>
      </c>
      <c r="T13" s="150"/>
    </row>
    <row r="14" spans="1:20" ht="30" customHeight="1" x14ac:dyDescent="0.2">
      <c r="A14" s="198" t="s">
        <v>262</v>
      </c>
      <c r="B14" s="198"/>
      <c r="C14" s="362">
        <v>2275721113</v>
      </c>
      <c r="D14" s="253"/>
      <c r="E14" s="364">
        <v>0</v>
      </c>
      <c r="F14" s="364"/>
      <c r="G14" s="364">
        <v>2275721113</v>
      </c>
      <c r="H14" s="258"/>
      <c r="I14" s="35">
        <v>1.49</v>
      </c>
      <c r="J14" s="198"/>
      <c r="K14" s="368">
        <v>6642633287</v>
      </c>
      <c r="L14" s="368"/>
      <c r="M14" s="368">
        <v>16699132266</v>
      </c>
      <c r="N14" s="368"/>
      <c r="O14" s="368">
        <v>23341765553</v>
      </c>
      <c r="P14" s="198"/>
      <c r="Q14" s="198">
        <v>1.5</v>
      </c>
      <c r="R14" s="198">
        <v>1.5</v>
      </c>
      <c r="T14" s="150"/>
    </row>
    <row r="15" spans="1:20" ht="30" customHeight="1" x14ac:dyDescent="0.2">
      <c r="A15" s="198" t="s">
        <v>330</v>
      </c>
      <c r="B15" s="198"/>
      <c r="C15" s="362">
        <v>0</v>
      </c>
      <c r="D15" s="253"/>
      <c r="E15" s="364">
        <v>0</v>
      </c>
      <c r="F15" s="364"/>
      <c r="G15" s="364">
        <v>0</v>
      </c>
      <c r="H15" s="258"/>
      <c r="I15" s="35">
        <v>0</v>
      </c>
      <c r="J15" s="198"/>
      <c r="K15" s="368">
        <v>0</v>
      </c>
      <c r="L15" s="368"/>
      <c r="M15" s="368">
        <v>13313134</v>
      </c>
      <c r="N15" s="368"/>
      <c r="O15" s="368">
        <v>13313134</v>
      </c>
      <c r="P15" s="198"/>
      <c r="Q15" s="198">
        <v>0</v>
      </c>
      <c r="R15" s="198">
        <v>0</v>
      </c>
      <c r="T15" s="150"/>
    </row>
    <row r="16" spans="1:20" ht="30" customHeight="1" x14ac:dyDescent="0.2">
      <c r="A16" s="198" t="s">
        <v>331</v>
      </c>
      <c r="B16" s="198"/>
      <c r="C16" s="362">
        <v>0</v>
      </c>
      <c r="D16" s="253"/>
      <c r="E16" s="364">
        <v>0</v>
      </c>
      <c r="F16" s="364"/>
      <c r="G16" s="364">
        <v>0</v>
      </c>
      <c r="H16" s="258"/>
      <c r="I16" s="35">
        <v>0</v>
      </c>
      <c r="J16" s="198"/>
      <c r="K16" s="368">
        <v>0</v>
      </c>
      <c r="L16" s="368"/>
      <c r="M16" s="368">
        <v>1115848444</v>
      </c>
      <c r="N16" s="368"/>
      <c r="O16" s="368">
        <v>1115848444</v>
      </c>
      <c r="P16" s="198"/>
      <c r="Q16" s="198">
        <v>7.0000000000000007E-2</v>
      </c>
      <c r="R16" s="198">
        <v>7.0000000000000007E-2</v>
      </c>
      <c r="T16" s="150"/>
    </row>
    <row r="17" spans="1:20" ht="30" customHeight="1" x14ac:dyDescent="0.2">
      <c r="A17" s="198" t="s">
        <v>332</v>
      </c>
      <c r="B17" s="198"/>
      <c r="C17" s="362">
        <v>0</v>
      </c>
      <c r="D17" s="253"/>
      <c r="E17" s="364">
        <v>0</v>
      </c>
      <c r="F17" s="364"/>
      <c r="G17" s="364">
        <v>0</v>
      </c>
      <c r="H17" s="258"/>
      <c r="I17" s="35">
        <v>0</v>
      </c>
      <c r="J17" s="198"/>
      <c r="K17" s="368">
        <v>0</v>
      </c>
      <c r="L17" s="368"/>
      <c r="M17" s="368">
        <v>863780660</v>
      </c>
      <c r="N17" s="368"/>
      <c r="O17" s="368">
        <v>863780660</v>
      </c>
      <c r="P17" s="198"/>
      <c r="Q17" s="198">
        <v>0.06</v>
      </c>
      <c r="R17" s="198">
        <v>0.06</v>
      </c>
      <c r="T17" s="150"/>
    </row>
    <row r="18" spans="1:20" ht="30" customHeight="1" x14ac:dyDescent="0.2">
      <c r="A18" s="198" t="s">
        <v>325</v>
      </c>
      <c r="B18" s="198"/>
      <c r="C18" s="362">
        <v>-1136831965</v>
      </c>
      <c r="D18" s="253"/>
      <c r="E18" s="364">
        <v>0</v>
      </c>
      <c r="F18" s="364"/>
      <c r="G18" s="364">
        <v>-1136831965</v>
      </c>
      <c r="H18" s="258"/>
      <c r="I18" s="268">
        <v>-0.74</v>
      </c>
      <c r="J18" s="198"/>
      <c r="K18" s="368">
        <v>-1136831965</v>
      </c>
      <c r="L18" s="368"/>
      <c r="M18" s="368">
        <v>7506291000</v>
      </c>
      <c r="N18" s="368"/>
      <c r="O18" s="368">
        <v>6369459035</v>
      </c>
      <c r="P18" s="198"/>
      <c r="Q18" s="198">
        <v>0.41</v>
      </c>
      <c r="R18" s="198">
        <v>0.41</v>
      </c>
      <c r="T18" s="150"/>
    </row>
    <row r="19" spans="1:20" ht="30" customHeight="1" x14ac:dyDescent="0.2">
      <c r="A19" s="198" t="s">
        <v>333</v>
      </c>
      <c r="B19" s="198"/>
      <c r="C19" s="362">
        <v>0</v>
      </c>
      <c r="D19" s="253"/>
      <c r="E19" s="364">
        <v>0</v>
      </c>
      <c r="F19" s="364"/>
      <c r="G19" s="364">
        <v>0</v>
      </c>
      <c r="H19" s="258"/>
      <c r="I19" s="35">
        <v>0</v>
      </c>
      <c r="J19" s="198"/>
      <c r="K19" s="368">
        <v>0</v>
      </c>
      <c r="L19" s="368"/>
      <c r="M19" s="368">
        <v>171531</v>
      </c>
      <c r="N19" s="368"/>
      <c r="O19" s="368">
        <v>171531</v>
      </c>
      <c r="P19" s="198"/>
      <c r="Q19" s="198">
        <v>0</v>
      </c>
      <c r="R19" s="198">
        <v>0</v>
      </c>
      <c r="T19" s="150"/>
    </row>
    <row r="20" spans="1:20" ht="30" customHeight="1" x14ac:dyDescent="0.2">
      <c r="A20" s="198" t="s">
        <v>326</v>
      </c>
      <c r="B20" s="198"/>
      <c r="C20" s="362">
        <v>-525981206</v>
      </c>
      <c r="D20" s="253"/>
      <c r="E20" s="364">
        <v>0</v>
      </c>
      <c r="F20" s="364"/>
      <c r="G20" s="364">
        <v>-525981206</v>
      </c>
      <c r="H20" s="258"/>
      <c r="I20" s="268">
        <v>-0.34</v>
      </c>
      <c r="J20" s="198"/>
      <c r="K20" s="368">
        <v>-525981206</v>
      </c>
      <c r="L20" s="368"/>
      <c r="M20" s="368">
        <v>584456807</v>
      </c>
      <c r="N20" s="368"/>
      <c r="O20" s="368">
        <v>58475601</v>
      </c>
      <c r="P20" s="198"/>
      <c r="Q20" s="198">
        <v>0</v>
      </c>
      <c r="R20" s="198">
        <v>0</v>
      </c>
      <c r="T20" s="150"/>
    </row>
    <row r="21" spans="1:20" ht="30" customHeight="1" x14ac:dyDescent="0.2">
      <c r="A21" s="198" t="s">
        <v>271</v>
      </c>
      <c r="B21" s="198"/>
      <c r="C21" s="362">
        <v>746632320</v>
      </c>
      <c r="D21" s="253"/>
      <c r="E21" s="364">
        <v>0</v>
      </c>
      <c r="F21" s="364"/>
      <c r="G21" s="364">
        <v>746632320</v>
      </c>
      <c r="H21" s="258"/>
      <c r="I21" s="35">
        <v>0.49</v>
      </c>
      <c r="J21" s="198"/>
      <c r="K21" s="368">
        <v>1491832684</v>
      </c>
      <c r="L21" s="368"/>
      <c r="M21" s="368">
        <v>0</v>
      </c>
      <c r="N21" s="368"/>
      <c r="O21" s="368">
        <v>1491832684</v>
      </c>
      <c r="P21" s="198"/>
      <c r="Q21" s="198">
        <v>0.1</v>
      </c>
      <c r="R21" s="198">
        <v>0.1</v>
      </c>
      <c r="T21" s="150"/>
    </row>
    <row r="22" spans="1:20" ht="30" customHeight="1" x14ac:dyDescent="0.2">
      <c r="A22" s="198" t="s">
        <v>327</v>
      </c>
      <c r="B22" s="198"/>
      <c r="C22" s="362">
        <v>-2258500337</v>
      </c>
      <c r="D22" s="253"/>
      <c r="E22" s="364">
        <v>0</v>
      </c>
      <c r="F22" s="364"/>
      <c r="G22" s="364">
        <v>-2258500337</v>
      </c>
      <c r="H22" s="258"/>
      <c r="I22" s="268">
        <v>-1.48</v>
      </c>
      <c r="J22" s="198"/>
      <c r="K22" s="368">
        <v>-2258500337</v>
      </c>
      <c r="L22" s="368"/>
      <c r="M22" s="368">
        <v>0</v>
      </c>
      <c r="N22" s="368"/>
      <c r="O22" s="368">
        <v>-2258500337</v>
      </c>
      <c r="P22" s="198"/>
      <c r="Q22" s="267">
        <v>-0.15</v>
      </c>
      <c r="R22" s="198">
        <v>-0.15</v>
      </c>
      <c r="T22" s="150"/>
    </row>
    <row r="23" spans="1:20" ht="30" customHeight="1" x14ac:dyDescent="0.2">
      <c r="A23" s="198" t="s">
        <v>324</v>
      </c>
      <c r="B23" s="198"/>
      <c r="C23" s="362">
        <v>495211238</v>
      </c>
      <c r="D23" s="253"/>
      <c r="E23" s="364">
        <v>0</v>
      </c>
      <c r="F23" s="364"/>
      <c r="G23" s="364">
        <v>495211238</v>
      </c>
      <c r="H23" s="258"/>
      <c r="I23" s="35">
        <v>0.32</v>
      </c>
      <c r="J23" s="198"/>
      <c r="K23" s="368">
        <v>2260381023</v>
      </c>
      <c r="L23" s="368"/>
      <c r="M23" s="368">
        <v>0</v>
      </c>
      <c r="N23" s="368"/>
      <c r="O23" s="368">
        <v>2260381023</v>
      </c>
      <c r="P23" s="198"/>
      <c r="Q23" s="198">
        <v>0.15</v>
      </c>
      <c r="R23" s="198">
        <v>0.15</v>
      </c>
      <c r="T23" s="150"/>
    </row>
    <row r="24" spans="1:20" ht="30" customHeight="1" x14ac:dyDescent="0.2">
      <c r="A24" s="198" t="s">
        <v>270</v>
      </c>
      <c r="B24" s="198"/>
      <c r="C24" s="362">
        <v>-75909750</v>
      </c>
      <c r="D24" s="253"/>
      <c r="E24" s="364">
        <v>0</v>
      </c>
      <c r="F24" s="364"/>
      <c r="G24" s="364">
        <v>-75909750</v>
      </c>
      <c r="H24" s="258"/>
      <c r="I24" s="268">
        <v>-0.05</v>
      </c>
      <c r="J24" s="198"/>
      <c r="K24" s="368">
        <v>875346510</v>
      </c>
      <c r="L24" s="368"/>
      <c r="M24" s="368">
        <v>0</v>
      </c>
      <c r="N24" s="368"/>
      <c r="O24" s="368">
        <v>875346510</v>
      </c>
      <c r="P24" s="198"/>
      <c r="Q24" s="198">
        <v>0.06</v>
      </c>
      <c r="R24" s="198">
        <v>0.06</v>
      </c>
      <c r="T24" s="150"/>
    </row>
    <row r="25" spans="1:20" ht="30" customHeight="1" x14ac:dyDescent="0.2">
      <c r="A25" s="198" t="s">
        <v>322</v>
      </c>
      <c r="B25" s="198"/>
      <c r="C25" s="362">
        <v>705413806</v>
      </c>
      <c r="D25" s="253"/>
      <c r="E25" s="364">
        <v>0</v>
      </c>
      <c r="F25" s="364"/>
      <c r="G25" s="364">
        <v>705413806</v>
      </c>
      <c r="H25" s="258"/>
      <c r="I25" s="35">
        <v>0.46</v>
      </c>
      <c r="J25" s="198"/>
      <c r="K25" s="368">
        <v>13787093844</v>
      </c>
      <c r="L25" s="368"/>
      <c r="M25" s="368">
        <v>0</v>
      </c>
      <c r="N25" s="368"/>
      <c r="O25" s="368">
        <v>13787093844</v>
      </c>
      <c r="P25" s="198"/>
      <c r="Q25" s="198">
        <v>0.89</v>
      </c>
      <c r="R25" s="198">
        <v>0.89</v>
      </c>
      <c r="T25" s="150"/>
    </row>
    <row r="26" spans="1:20" ht="30" customHeight="1" x14ac:dyDescent="0.2">
      <c r="A26" s="198" t="s">
        <v>310</v>
      </c>
      <c r="B26" s="198"/>
      <c r="C26" s="362">
        <v>808046728</v>
      </c>
      <c r="D26" s="253"/>
      <c r="E26" s="364">
        <v>0</v>
      </c>
      <c r="F26" s="364"/>
      <c r="G26" s="364">
        <v>808046728</v>
      </c>
      <c r="H26" s="258"/>
      <c r="I26" s="35">
        <v>0.53</v>
      </c>
      <c r="J26" s="198"/>
      <c r="K26" s="368">
        <v>808046728</v>
      </c>
      <c r="L26" s="368"/>
      <c r="M26" s="368">
        <v>0</v>
      </c>
      <c r="N26" s="368"/>
      <c r="O26" s="368">
        <v>808046728</v>
      </c>
      <c r="P26" s="198"/>
      <c r="Q26" s="198">
        <v>0.05</v>
      </c>
      <c r="R26" s="198">
        <v>0.05</v>
      </c>
      <c r="T26" s="150"/>
    </row>
    <row r="27" spans="1:20" ht="30" customHeight="1" x14ac:dyDescent="0.2">
      <c r="A27" s="198" t="s">
        <v>335</v>
      </c>
      <c r="B27" s="198"/>
      <c r="C27" s="362">
        <v>-17039</v>
      </c>
      <c r="D27" s="253"/>
      <c r="E27" s="364">
        <v>0</v>
      </c>
      <c r="F27" s="364"/>
      <c r="G27" s="364">
        <v>-17039</v>
      </c>
      <c r="H27" s="258"/>
      <c r="I27" s="35">
        <v>0</v>
      </c>
      <c r="J27" s="198"/>
      <c r="K27" s="368">
        <v>-17039</v>
      </c>
      <c r="L27" s="368"/>
      <c r="M27" s="368">
        <v>0</v>
      </c>
      <c r="N27" s="368"/>
      <c r="O27" s="368">
        <v>-17039</v>
      </c>
      <c r="P27" s="198"/>
      <c r="Q27" s="198">
        <v>0</v>
      </c>
      <c r="R27" s="198">
        <v>0</v>
      </c>
      <c r="T27" s="150"/>
    </row>
    <row r="28" spans="1:20" ht="30" customHeight="1" x14ac:dyDescent="0.2">
      <c r="A28" s="198" t="s">
        <v>336</v>
      </c>
      <c r="B28" s="198"/>
      <c r="C28" s="362">
        <v>201566542</v>
      </c>
      <c r="D28" s="253"/>
      <c r="E28" s="364">
        <v>0</v>
      </c>
      <c r="F28" s="364"/>
      <c r="G28" s="364">
        <v>201566542</v>
      </c>
      <c r="H28" s="258"/>
      <c r="I28" s="35">
        <v>0.13</v>
      </c>
      <c r="J28" s="198"/>
      <c r="K28" s="368">
        <v>249006004</v>
      </c>
      <c r="L28" s="368"/>
      <c r="M28" s="368">
        <v>0</v>
      </c>
      <c r="N28" s="368"/>
      <c r="O28" s="368">
        <v>249006004</v>
      </c>
      <c r="P28" s="198"/>
      <c r="Q28" s="198">
        <v>0.02</v>
      </c>
      <c r="R28" s="198">
        <v>0.02</v>
      </c>
      <c r="T28" s="150"/>
    </row>
    <row r="29" spans="1:20" ht="30" customHeight="1" x14ac:dyDescent="0.2">
      <c r="A29" s="198" t="s">
        <v>337</v>
      </c>
      <c r="B29" s="198"/>
      <c r="C29" s="362">
        <v>926115367</v>
      </c>
      <c r="D29" s="253"/>
      <c r="E29" s="364">
        <v>0</v>
      </c>
      <c r="F29" s="364"/>
      <c r="G29" s="364">
        <v>926115367</v>
      </c>
      <c r="H29" s="258"/>
      <c r="I29" s="171">
        <v>0.61</v>
      </c>
      <c r="J29" s="198"/>
      <c r="K29" s="368">
        <v>926115367</v>
      </c>
      <c r="L29" s="368"/>
      <c r="M29" s="368">
        <v>0</v>
      </c>
      <c r="N29" s="368"/>
      <c r="O29" s="368">
        <v>926115367</v>
      </c>
      <c r="P29" s="198"/>
      <c r="Q29" s="198">
        <v>0.06</v>
      </c>
      <c r="R29" s="198">
        <v>0.06</v>
      </c>
      <c r="T29" s="150"/>
    </row>
    <row r="30" spans="1:20" ht="30" customHeight="1" thickBot="1" x14ac:dyDescent="0.3">
      <c r="A30" s="13" t="s">
        <v>14</v>
      </c>
      <c r="B30" s="24"/>
      <c r="C30" s="205">
        <f>SUM(C8:C29)</f>
        <v>3328057333</v>
      </c>
      <c r="D30" s="205">
        <v>11262954665</v>
      </c>
      <c r="E30" s="239">
        <f>SUM(E8:E29)</f>
        <v>-334000576</v>
      </c>
      <c r="F30" s="374"/>
      <c r="G30" s="380">
        <f>SUM(G8:G29)</f>
        <v>2994056757</v>
      </c>
      <c r="H30" s="245"/>
      <c r="I30" s="265">
        <f>SUM(I8:I29)</f>
        <v>1.96</v>
      </c>
      <c r="J30" s="85"/>
      <c r="K30" s="239">
        <f>SUM(K8:K29)</f>
        <v>26005880718</v>
      </c>
      <c r="L30" s="374"/>
      <c r="M30" s="239">
        <f>SUM(M8:M29)</f>
        <v>38442143890</v>
      </c>
      <c r="N30" s="374"/>
      <c r="O30" s="239">
        <f>SUM(O8:O29)</f>
        <v>64448024608</v>
      </c>
      <c r="P30" s="245"/>
      <c r="Q30" s="265">
        <f>SUM(Q8:Q29)</f>
        <v>4.1599999999999993</v>
      </c>
      <c r="T30" s="150"/>
    </row>
    <row r="31" spans="1:20" ht="30" customHeight="1" thickTop="1" x14ac:dyDescent="0.2"/>
  </sheetData>
  <mergeCells count="12">
    <mergeCell ref="A1:Q1"/>
    <mergeCell ref="A2:Q2"/>
    <mergeCell ref="A3:Q3"/>
    <mergeCell ref="A4:Q4"/>
    <mergeCell ref="G6:I6"/>
    <mergeCell ref="O6:Q6"/>
    <mergeCell ref="C5:I5"/>
    <mergeCell ref="K5:Q5"/>
    <mergeCell ref="C6:C7"/>
    <mergeCell ref="E6:E7"/>
    <mergeCell ref="K6:K7"/>
    <mergeCell ref="M6:M7"/>
  </mergeCells>
  <pageMargins left="0.39" right="0.39" top="0.39" bottom="0.39" header="0" footer="0"/>
  <pageSetup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  <pageSetUpPr fitToPage="1"/>
  </sheetPr>
  <dimension ref="A1:W49"/>
  <sheetViews>
    <sheetView rightToLeft="1" view="pageBreakPreview" zoomScaleNormal="100" zoomScaleSheetLayoutView="100" workbookViewId="0">
      <selection activeCell="C5" sqref="C5:I5"/>
    </sheetView>
  </sheetViews>
  <sheetFormatPr defaultRowHeight="30" customHeight="1" x14ac:dyDescent="0.2"/>
  <cols>
    <col min="1" max="1" width="28.5703125" style="14" bestFit="1" customWidth="1"/>
    <col min="2" max="2" width="0.5703125" style="14" customWidth="1"/>
    <col min="3" max="3" width="22" style="83" bestFit="1" customWidth="1"/>
    <col min="4" max="4" width="1.28515625" style="83" customWidth="1"/>
    <col min="5" max="5" width="22.42578125" style="371" customWidth="1"/>
    <col min="6" max="6" width="1.28515625" style="371" customWidth="1"/>
    <col min="7" max="7" width="20.85546875" style="371" bestFit="1" customWidth="1"/>
    <col min="8" max="8" width="1.28515625" style="83" customWidth="1"/>
    <col min="9" max="9" width="22.42578125" style="371" customWidth="1"/>
    <col min="10" max="10" width="1.28515625" style="371" customWidth="1"/>
    <col min="11" max="11" width="24.140625" style="371" customWidth="1"/>
    <col min="12" max="12" width="1.28515625" style="83" customWidth="1"/>
    <col min="13" max="13" width="23.5703125" style="371" customWidth="1"/>
    <col min="14" max="14" width="1.28515625" style="83" customWidth="1"/>
    <col min="15" max="15" width="22.28515625" style="371" customWidth="1"/>
    <col min="16" max="16" width="1.28515625" style="83" customWidth="1"/>
    <col min="17" max="17" width="23.28515625" style="83" customWidth="1"/>
    <col min="18" max="18" width="0.28515625" style="14" customWidth="1"/>
    <col min="19" max="16384" width="9.140625" style="14"/>
  </cols>
  <sheetData>
    <row r="1" spans="1:18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</row>
    <row r="2" spans="1:18" ht="30" customHeight="1" x14ac:dyDescent="0.2">
      <c r="A2" s="293" t="s">
        <v>102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18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18" s="15" customFormat="1" ht="30" customHeight="1" x14ac:dyDescent="0.2">
      <c r="A4" s="292" t="s">
        <v>238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</row>
    <row r="5" spans="1:18" ht="30" customHeight="1" x14ac:dyDescent="0.2">
      <c r="C5" s="303" t="s">
        <v>113</v>
      </c>
      <c r="D5" s="303"/>
      <c r="E5" s="303"/>
      <c r="F5" s="303"/>
      <c r="G5" s="303"/>
      <c r="H5" s="303"/>
      <c r="I5" s="303"/>
      <c r="K5" s="303" t="str">
        <f>'درآمد سرمایه گذاری در سهام'!$M$5</f>
        <v>از ابتدای سال مالی تا پایان ماه</v>
      </c>
      <c r="L5" s="303"/>
      <c r="M5" s="303"/>
      <c r="N5" s="303"/>
      <c r="O5" s="303"/>
      <c r="P5" s="303"/>
      <c r="Q5" s="303"/>
    </row>
    <row r="6" spans="1:18" ht="30" customHeight="1" x14ac:dyDescent="0.2">
      <c r="A6" s="1" t="s">
        <v>131</v>
      </c>
      <c r="B6" s="13"/>
      <c r="C6" s="64" t="s">
        <v>132</v>
      </c>
      <c r="E6" s="366" t="s">
        <v>116</v>
      </c>
      <c r="G6" s="366" t="s">
        <v>117</v>
      </c>
      <c r="I6" s="366" t="s">
        <v>14</v>
      </c>
      <c r="K6" s="366" t="s">
        <v>132</v>
      </c>
      <c r="M6" s="366" t="s">
        <v>116</v>
      </c>
      <c r="O6" s="366" t="s">
        <v>117</v>
      </c>
      <c r="Q6" s="64" t="s">
        <v>14</v>
      </c>
    </row>
    <row r="7" spans="1:18" ht="30" customHeight="1" x14ac:dyDescent="0.2">
      <c r="A7" s="324" t="s">
        <v>58</v>
      </c>
      <c r="B7" s="323"/>
      <c r="C7" s="256">
        <v>6724019648</v>
      </c>
      <c r="D7" s="257"/>
      <c r="E7" s="367">
        <v>12129106935</v>
      </c>
      <c r="F7" s="373"/>
      <c r="G7" s="367">
        <v>996013707</v>
      </c>
      <c r="H7" s="257"/>
      <c r="I7" s="367">
        <v>19849140290</v>
      </c>
      <c r="J7" s="373"/>
      <c r="K7" s="367">
        <v>75871559629</v>
      </c>
      <c r="L7" s="257"/>
      <c r="M7" s="367">
        <v>28552392905</v>
      </c>
      <c r="N7" s="257"/>
      <c r="O7" s="367">
        <v>2184057357</v>
      </c>
      <c r="P7" s="257"/>
      <c r="Q7" s="256">
        <v>106608009891</v>
      </c>
      <c r="R7" s="74">
        <v>106608009891</v>
      </c>
    </row>
    <row r="8" spans="1:18" ht="30" customHeight="1" x14ac:dyDescent="0.2">
      <c r="A8" s="323" t="s">
        <v>53</v>
      </c>
      <c r="B8" s="323"/>
      <c r="C8" s="258">
        <v>10928257734</v>
      </c>
      <c r="D8" s="257"/>
      <c r="E8" s="368">
        <v>-9097231608</v>
      </c>
      <c r="F8" s="373"/>
      <c r="G8" s="368">
        <v>-1119017</v>
      </c>
      <c r="H8" s="257"/>
      <c r="I8" s="368">
        <v>1829907109</v>
      </c>
      <c r="J8" s="373"/>
      <c r="K8" s="368">
        <v>130846727904</v>
      </c>
      <c r="L8" s="257"/>
      <c r="M8" s="368">
        <v>-100711608</v>
      </c>
      <c r="N8" s="257"/>
      <c r="O8" s="368">
        <v>-1119017</v>
      </c>
      <c r="P8" s="257"/>
      <c r="Q8" s="258">
        <v>130744897279</v>
      </c>
      <c r="R8" s="39">
        <v>130744897279</v>
      </c>
    </row>
    <row r="9" spans="1:18" ht="30" customHeight="1" x14ac:dyDescent="0.2">
      <c r="A9" s="323" t="s">
        <v>64</v>
      </c>
      <c r="B9" s="323"/>
      <c r="C9" s="258">
        <v>535796699</v>
      </c>
      <c r="D9" s="257"/>
      <c r="E9" s="368">
        <v>0</v>
      </c>
      <c r="F9" s="373"/>
      <c r="G9" s="368">
        <v>2390360288</v>
      </c>
      <c r="H9" s="257"/>
      <c r="I9" s="368">
        <v>2926156987</v>
      </c>
      <c r="J9" s="373"/>
      <c r="K9" s="368">
        <v>20157383079</v>
      </c>
      <c r="L9" s="257"/>
      <c r="M9" s="368">
        <v>0</v>
      </c>
      <c r="N9" s="257"/>
      <c r="O9" s="368">
        <v>2390360288</v>
      </c>
      <c r="P9" s="257"/>
      <c r="Q9" s="258">
        <v>22547743367</v>
      </c>
      <c r="R9" s="39">
        <v>22547743367</v>
      </c>
    </row>
    <row r="10" spans="1:18" ht="30" customHeight="1" x14ac:dyDescent="0.2">
      <c r="A10" s="323" t="s">
        <v>224</v>
      </c>
      <c r="B10" s="323"/>
      <c r="C10" s="258">
        <v>0</v>
      </c>
      <c r="D10" s="257"/>
      <c r="E10" s="368">
        <v>-2441775739</v>
      </c>
      <c r="F10" s="373"/>
      <c r="G10" s="368">
        <v>169264</v>
      </c>
      <c r="H10" s="257"/>
      <c r="I10" s="368">
        <v>-2441606475</v>
      </c>
      <c r="J10" s="373"/>
      <c r="K10" s="368">
        <v>0</v>
      </c>
      <c r="L10" s="257"/>
      <c r="M10" s="368">
        <v>9250866504</v>
      </c>
      <c r="N10" s="257"/>
      <c r="O10" s="368">
        <v>169264</v>
      </c>
      <c r="P10" s="257"/>
      <c r="Q10" s="258">
        <v>9251035768</v>
      </c>
      <c r="R10" s="39">
        <v>9251035768</v>
      </c>
    </row>
    <row r="11" spans="1:18" ht="30" customHeight="1" x14ac:dyDescent="0.2">
      <c r="A11" s="323" t="s">
        <v>133</v>
      </c>
      <c r="B11" s="323"/>
      <c r="C11" s="258">
        <v>0</v>
      </c>
      <c r="D11" s="257"/>
      <c r="E11" s="368">
        <v>0</v>
      </c>
      <c r="F11" s="373"/>
      <c r="G11" s="368">
        <v>0</v>
      </c>
      <c r="H11" s="257"/>
      <c r="I11" s="368">
        <v>0</v>
      </c>
      <c r="J11" s="373"/>
      <c r="K11" s="368">
        <v>2303772647</v>
      </c>
      <c r="L11" s="257"/>
      <c r="M11" s="368">
        <v>0</v>
      </c>
      <c r="N11" s="257"/>
      <c r="O11" s="368">
        <v>30625000</v>
      </c>
      <c r="P11" s="257"/>
      <c r="Q11" s="258">
        <v>2334397647</v>
      </c>
      <c r="R11" s="39">
        <v>2334397647</v>
      </c>
    </row>
    <row r="12" spans="1:18" ht="30" customHeight="1" x14ac:dyDescent="0.2">
      <c r="A12" s="323" t="s">
        <v>134</v>
      </c>
      <c r="B12" s="323"/>
      <c r="C12" s="258">
        <v>0</v>
      </c>
      <c r="D12" s="257"/>
      <c r="E12" s="368">
        <v>0</v>
      </c>
      <c r="F12" s="373"/>
      <c r="G12" s="368">
        <v>0</v>
      </c>
      <c r="H12" s="257"/>
      <c r="I12" s="368">
        <v>0</v>
      </c>
      <c r="J12" s="373"/>
      <c r="K12" s="368">
        <v>830465622</v>
      </c>
      <c r="L12" s="257"/>
      <c r="M12" s="368">
        <v>0</v>
      </c>
      <c r="N12" s="257"/>
      <c r="O12" s="368">
        <v>2500000</v>
      </c>
      <c r="P12" s="257"/>
      <c r="Q12" s="258">
        <v>832965622</v>
      </c>
      <c r="R12" s="39">
        <v>832965622</v>
      </c>
    </row>
    <row r="13" spans="1:18" ht="30" customHeight="1" x14ac:dyDescent="0.2">
      <c r="A13" s="323" t="s">
        <v>135</v>
      </c>
      <c r="B13" s="323"/>
      <c r="C13" s="258">
        <v>0</v>
      </c>
      <c r="D13" s="257"/>
      <c r="E13" s="368">
        <v>0</v>
      </c>
      <c r="F13" s="373"/>
      <c r="G13" s="368">
        <v>0</v>
      </c>
      <c r="H13" s="257"/>
      <c r="I13" s="368">
        <v>0</v>
      </c>
      <c r="J13" s="373"/>
      <c r="K13" s="368">
        <v>2433957924</v>
      </c>
      <c r="L13" s="257"/>
      <c r="M13" s="368">
        <v>0</v>
      </c>
      <c r="N13" s="257"/>
      <c r="O13" s="368">
        <v>4955630451</v>
      </c>
      <c r="P13" s="257"/>
      <c r="Q13" s="258">
        <v>7389588375</v>
      </c>
      <c r="R13" s="39">
        <v>7389588375</v>
      </c>
    </row>
    <row r="14" spans="1:18" ht="30" customHeight="1" x14ac:dyDescent="0.2">
      <c r="A14" s="323" t="s">
        <v>136</v>
      </c>
      <c r="B14" s="323"/>
      <c r="C14" s="258">
        <v>0</v>
      </c>
      <c r="D14" s="257"/>
      <c r="E14" s="368">
        <v>0</v>
      </c>
      <c r="F14" s="373"/>
      <c r="G14" s="368">
        <v>0</v>
      </c>
      <c r="H14" s="257"/>
      <c r="I14" s="368">
        <v>0</v>
      </c>
      <c r="J14" s="373"/>
      <c r="K14" s="368">
        <v>0</v>
      </c>
      <c r="L14" s="257"/>
      <c r="M14" s="368">
        <v>0</v>
      </c>
      <c r="N14" s="257"/>
      <c r="O14" s="368">
        <v>2252879222</v>
      </c>
      <c r="P14" s="257"/>
      <c r="Q14" s="258">
        <v>2252879222</v>
      </c>
      <c r="R14" s="39">
        <v>2252879222</v>
      </c>
    </row>
    <row r="15" spans="1:18" ht="30" customHeight="1" x14ac:dyDescent="0.2">
      <c r="A15" s="323" t="s">
        <v>137</v>
      </c>
      <c r="B15" s="323"/>
      <c r="C15" s="258">
        <v>0</v>
      </c>
      <c r="D15" s="257"/>
      <c r="E15" s="368">
        <v>0</v>
      </c>
      <c r="F15" s="373"/>
      <c r="G15" s="368">
        <v>0</v>
      </c>
      <c r="H15" s="257"/>
      <c r="I15" s="368">
        <v>0</v>
      </c>
      <c r="J15" s="373"/>
      <c r="K15" s="368">
        <v>0</v>
      </c>
      <c r="L15" s="257"/>
      <c r="M15" s="368">
        <v>0</v>
      </c>
      <c r="N15" s="257"/>
      <c r="O15" s="368">
        <v>4513615830</v>
      </c>
      <c r="P15" s="257"/>
      <c r="Q15" s="258">
        <v>4513615830</v>
      </c>
      <c r="R15" s="39">
        <v>4513615830</v>
      </c>
    </row>
    <row r="16" spans="1:18" ht="30" customHeight="1" x14ac:dyDescent="0.2">
      <c r="A16" s="323" t="s">
        <v>141</v>
      </c>
      <c r="B16" s="323"/>
      <c r="C16" s="258">
        <v>0</v>
      </c>
      <c r="D16" s="257"/>
      <c r="E16" s="368">
        <v>0</v>
      </c>
      <c r="F16" s="373"/>
      <c r="G16" s="368">
        <v>0</v>
      </c>
      <c r="H16" s="257"/>
      <c r="I16" s="368">
        <v>0</v>
      </c>
      <c r="J16" s="373"/>
      <c r="K16" s="368">
        <v>0</v>
      </c>
      <c r="L16" s="257"/>
      <c r="M16" s="368">
        <v>0</v>
      </c>
      <c r="N16" s="257"/>
      <c r="O16" s="368">
        <v>2307954944</v>
      </c>
      <c r="P16" s="257"/>
      <c r="Q16" s="258">
        <v>2307954944</v>
      </c>
      <c r="R16" s="39">
        <v>2307954944</v>
      </c>
    </row>
    <row r="17" spans="1:18" ht="30" customHeight="1" x14ac:dyDescent="0.2">
      <c r="A17" s="323" t="s">
        <v>140</v>
      </c>
      <c r="B17" s="323"/>
      <c r="C17" s="258">
        <v>0</v>
      </c>
      <c r="D17" s="257"/>
      <c r="E17" s="368">
        <v>0</v>
      </c>
      <c r="F17" s="373"/>
      <c r="G17" s="368">
        <v>0</v>
      </c>
      <c r="H17" s="257"/>
      <c r="I17" s="368">
        <v>0</v>
      </c>
      <c r="J17" s="373"/>
      <c r="K17" s="368">
        <v>0</v>
      </c>
      <c r="L17" s="257"/>
      <c r="M17" s="368">
        <v>0</v>
      </c>
      <c r="N17" s="257"/>
      <c r="O17" s="368">
        <v>684407956</v>
      </c>
      <c r="P17" s="257"/>
      <c r="Q17" s="258">
        <v>684407956</v>
      </c>
      <c r="R17" s="39">
        <v>684407956</v>
      </c>
    </row>
    <row r="18" spans="1:18" ht="30" customHeight="1" x14ac:dyDescent="0.2">
      <c r="A18" s="323" t="s">
        <v>139</v>
      </c>
      <c r="B18" s="323"/>
      <c r="C18" s="258">
        <v>0</v>
      </c>
      <c r="D18" s="257"/>
      <c r="E18" s="368">
        <v>0</v>
      </c>
      <c r="F18" s="373"/>
      <c r="G18" s="368">
        <v>0</v>
      </c>
      <c r="H18" s="257"/>
      <c r="I18" s="368">
        <v>0</v>
      </c>
      <c r="J18" s="373"/>
      <c r="K18" s="368">
        <v>0</v>
      </c>
      <c r="L18" s="257"/>
      <c r="M18" s="368">
        <v>0</v>
      </c>
      <c r="N18" s="257"/>
      <c r="O18" s="368">
        <v>1740407010</v>
      </c>
      <c r="P18" s="257"/>
      <c r="Q18" s="258">
        <v>1740407010</v>
      </c>
      <c r="R18" s="39">
        <v>1740407010</v>
      </c>
    </row>
    <row r="19" spans="1:18" ht="30" customHeight="1" x14ac:dyDescent="0.2">
      <c r="A19" s="323" t="s">
        <v>138</v>
      </c>
      <c r="B19" s="323"/>
      <c r="C19" s="258">
        <v>0</v>
      </c>
      <c r="D19" s="257"/>
      <c r="E19" s="368">
        <v>0</v>
      </c>
      <c r="F19" s="373"/>
      <c r="G19" s="368">
        <v>0</v>
      </c>
      <c r="H19" s="257"/>
      <c r="I19" s="368">
        <v>0</v>
      </c>
      <c r="J19" s="373"/>
      <c r="K19" s="368">
        <v>0</v>
      </c>
      <c r="L19" s="257"/>
      <c r="M19" s="368">
        <v>0</v>
      </c>
      <c r="N19" s="257"/>
      <c r="O19" s="368">
        <v>5727988726</v>
      </c>
      <c r="P19" s="257"/>
      <c r="Q19" s="258">
        <v>5727988726</v>
      </c>
      <c r="R19" s="39">
        <v>5727988726</v>
      </c>
    </row>
    <row r="20" spans="1:18" ht="30" customHeight="1" x14ac:dyDescent="0.2">
      <c r="A20" s="323" t="s">
        <v>143</v>
      </c>
      <c r="B20" s="323"/>
      <c r="C20" s="258">
        <v>0</v>
      </c>
      <c r="D20" s="257"/>
      <c r="E20" s="368">
        <v>0</v>
      </c>
      <c r="F20" s="373"/>
      <c r="G20" s="368">
        <v>0</v>
      </c>
      <c r="H20" s="257"/>
      <c r="I20" s="368">
        <v>0</v>
      </c>
      <c r="J20" s="373"/>
      <c r="K20" s="368">
        <v>0</v>
      </c>
      <c r="L20" s="257"/>
      <c r="M20" s="368">
        <v>0</v>
      </c>
      <c r="N20" s="257"/>
      <c r="O20" s="368">
        <v>1545509112</v>
      </c>
      <c r="P20" s="257"/>
      <c r="Q20" s="258">
        <v>1545509112</v>
      </c>
      <c r="R20" s="39">
        <v>1545509112</v>
      </c>
    </row>
    <row r="21" spans="1:18" ht="30" customHeight="1" x14ac:dyDescent="0.2">
      <c r="A21" s="323" t="s">
        <v>145</v>
      </c>
      <c r="B21" s="323"/>
      <c r="C21" s="258">
        <v>0</v>
      </c>
      <c r="D21" s="257"/>
      <c r="E21" s="368">
        <v>0</v>
      </c>
      <c r="F21" s="373"/>
      <c r="G21" s="368">
        <v>0</v>
      </c>
      <c r="H21" s="257"/>
      <c r="I21" s="368">
        <v>0</v>
      </c>
      <c r="J21" s="373"/>
      <c r="K21" s="368">
        <v>0</v>
      </c>
      <c r="L21" s="257"/>
      <c r="M21" s="368">
        <v>0</v>
      </c>
      <c r="N21" s="257"/>
      <c r="O21" s="368">
        <v>780231019</v>
      </c>
      <c r="P21" s="257"/>
      <c r="Q21" s="258">
        <v>780231019</v>
      </c>
      <c r="R21" s="39">
        <v>780231019</v>
      </c>
    </row>
    <row r="22" spans="1:18" ht="30" customHeight="1" x14ac:dyDescent="0.2">
      <c r="A22" s="323" t="s">
        <v>144</v>
      </c>
      <c r="B22" s="323"/>
      <c r="C22" s="258">
        <v>0</v>
      </c>
      <c r="D22" s="257"/>
      <c r="E22" s="368">
        <v>0</v>
      </c>
      <c r="F22" s="373"/>
      <c r="G22" s="368">
        <v>0</v>
      </c>
      <c r="H22" s="257"/>
      <c r="I22" s="368">
        <v>0</v>
      </c>
      <c r="J22" s="373"/>
      <c r="K22" s="368">
        <v>0</v>
      </c>
      <c r="L22" s="257"/>
      <c r="M22" s="368">
        <v>0</v>
      </c>
      <c r="N22" s="257"/>
      <c r="O22" s="368">
        <v>5001783422</v>
      </c>
      <c r="P22" s="257"/>
      <c r="Q22" s="258">
        <v>5001783422</v>
      </c>
      <c r="R22" s="39">
        <v>5001783422</v>
      </c>
    </row>
    <row r="23" spans="1:18" ht="30" customHeight="1" x14ac:dyDescent="0.2">
      <c r="A23" s="323" t="s">
        <v>142</v>
      </c>
      <c r="B23" s="323"/>
      <c r="C23" s="258">
        <v>0</v>
      </c>
      <c r="D23" s="257"/>
      <c r="E23" s="368">
        <v>0</v>
      </c>
      <c r="F23" s="373"/>
      <c r="G23" s="368">
        <v>0</v>
      </c>
      <c r="H23" s="257"/>
      <c r="I23" s="368">
        <v>0</v>
      </c>
      <c r="J23" s="373"/>
      <c r="K23" s="368">
        <v>0</v>
      </c>
      <c r="L23" s="257"/>
      <c r="M23" s="368">
        <v>0</v>
      </c>
      <c r="N23" s="257"/>
      <c r="O23" s="368">
        <v>3958477520</v>
      </c>
      <c r="P23" s="257"/>
      <c r="Q23" s="258">
        <v>3958477520</v>
      </c>
      <c r="R23" s="39">
        <v>3958477520</v>
      </c>
    </row>
    <row r="24" spans="1:18" ht="30" customHeight="1" x14ac:dyDescent="0.2">
      <c r="A24" s="323" t="s">
        <v>146</v>
      </c>
      <c r="B24" s="323"/>
      <c r="C24" s="258">
        <v>0</v>
      </c>
      <c r="D24" s="257"/>
      <c r="E24" s="368">
        <v>0</v>
      </c>
      <c r="F24" s="373"/>
      <c r="G24" s="368">
        <v>0</v>
      </c>
      <c r="H24" s="257"/>
      <c r="I24" s="368">
        <v>0</v>
      </c>
      <c r="J24" s="373"/>
      <c r="K24" s="368">
        <v>-5054916874</v>
      </c>
      <c r="L24" s="257"/>
      <c r="M24" s="368">
        <v>0</v>
      </c>
      <c r="N24" s="257"/>
      <c r="O24" s="368">
        <v>337724777</v>
      </c>
      <c r="P24" s="257"/>
      <c r="Q24" s="258">
        <v>-4717192097</v>
      </c>
      <c r="R24" s="39">
        <v>-4717192097</v>
      </c>
    </row>
    <row r="25" spans="1:18" ht="30" customHeight="1" x14ac:dyDescent="0.2">
      <c r="A25" s="323" t="s">
        <v>147</v>
      </c>
      <c r="B25" s="323"/>
      <c r="C25" s="258">
        <v>0</v>
      </c>
      <c r="D25" s="257"/>
      <c r="E25" s="368">
        <v>0</v>
      </c>
      <c r="F25" s="373"/>
      <c r="G25" s="368">
        <v>0</v>
      </c>
      <c r="H25" s="257"/>
      <c r="I25" s="368">
        <v>0</v>
      </c>
      <c r="J25" s="373"/>
      <c r="K25" s="368">
        <v>0</v>
      </c>
      <c r="L25" s="257"/>
      <c r="M25" s="368">
        <v>0</v>
      </c>
      <c r="N25" s="257"/>
      <c r="O25" s="368">
        <v>707881574</v>
      </c>
      <c r="P25" s="257"/>
      <c r="Q25" s="258">
        <v>707881574</v>
      </c>
      <c r="R25" s="39">
        <v>707881574</v>
      </c>
    </row>
    <row r="26" spans="1:18" ht="30" customHeight="1" x14ac:dyDescent="0.2">
      <c r="A26" s="323" t="s">
        <v>148</v>
      </c>
      <c r="B26" s="323"/>
      <c r="C26" s="258">
        <v>76536887</v>
      </c>
      <c r="D26" s="257"/>
      <c r="E26" s="368">
        <v>-36093456</v>
      </c>
      <c r="F26" s="373"/>
      <c r="G26" s="368">
        <v>0</v>
      </c>
      <c r="H26" s="257"/>
      <c r="I26" s="368">
        <v>40443431</v>
      </c>
      <c r="J26" s="373"/>
      <c r="K26" s="368">
        <v>2156638440</v>
      </c>
      <c r="L26" s="257"/>
      <c r="M26" s="368">
        <v>-14808625</v>
      </c>
      <c r="N26" s="257"/>
      <c r="O26" s="368">
        <v>3230991904</v>
      </c>
      <c r="P26" s="257"/>
      <c r="Q26" s="258">
        <v>5372821719</v>
      </c>
      <c r="R26" s="39">
        <v>5372821719</v>
      </c>
    </row>
    <row r="27" spans="1:18" ht="30" customHeight="1" x14ac:dyDescent="0.2">
      <c r="A27" s="323" t="s">
        <v>149</v>
      </c>
      <c r="B27" s="323"/>
      <c r="C27" s="258">
        <v>0</v>
      </c>
      <c r="D27" s="257"/>
      <c r="E27" s="368">
        <v>0</v>
      </c>
      <c r="F27" s="373"/>
      <c r="G27" s="368">
        <v>0</v>
      </c>
      <c r="H27" s="257"/>
      <c r="I27" s="368">
        <v>0</v>
      </c>
      <c r="J27" s="373"/>
      <c r="K27" s="368">
        <v>0</v>
      </c>
      <c r="L27" s="257"/>
      <c r="M27" s="368">
        <v>0</v>
      </c>
      <c r="N27" s="257"/>
      <c r="O27" s="368">
        <v>201613466</v>
      </c>
      <c r="P27" s="257"/>
      <c r="Q27" s="258">
        <v>201613466</v>
      </c>
      <c r="R27" s="39">
        <v>201613466</v>
      </c>
    </row>
    <row r="28" spans="1:18" ht="30" customHeight="1" x14ac:dyDescent="0.2">
      <c r="A28" s="323" t="s">
        <v>56</v>
      </c>
      <c r="B28" s="323"/>
      <c r="C28" s="258">
        <v>0</v>
      </c>
      <c r="D28" s="257"/>
      <c r="E28" s="368">
        <v>0</v>
      </c>
      <c r="F28" s="373"/>
      <c r="G28" s="368">
        <v>0</v>
      </c>
      <c r="H28" s="257"/>
      <c r="I28" s="368">
        <v>0</v>
      </c>
      <c r="J28" s="373"/>
      <c r="K28" s="368">
        <v>63699976699</v>
      </c>
      <c r="L28" s="257"/>
      <c r="M28" s="368">
        <v>0</v>
      </c>
      <c r="N28" s="257"/>
      <c r="O28" s="368">
        <v>-15136656250</v>
      </c>
      <c r="P28" s="257"/>
      <c r="Q28" s="258">
        <v>48563320449</v>
      </c>
      <c r="R28" s="39">
        <v>48563320449</v>
      </c>
    </row>
    <row r="29" spans="1:18" ht="30" customHeight="1" x14ac:dyDescent="0.2">
      <c r="A29" s="323" t="s">
        <v>150</v>
      </c>
      <c r="B29" s="323"/>
      <c r="C29" s="258">
        <v>0</v>
      </c>
      <c r="D29" s="257"/>
      <c r="E29" s="368">
        <v>0</v>
      </c>
      <c r="F29" s="373"/>
      <c r="G29" s="368">
        <v>0</v>
      </c>
      <c r="H29" s="257"/>
      <c r="I29" s="368">
        <v>0</v>
      </c>
      <c r="J29" s="373"/>
      <c r="K29" s="368">
        <v>263076257</v>
      </c>
      <c r="L29" s="257"/>
      <c r="M29" s="368">
        <v>0</v>
      </c>
      <c r="N29" s="257"/>
      <c r="O29" s="368">
        <v>-623886900</v>
      </c>
      <c r="P29" s="257"/>
      <c r="Q29" s="258">
        <v>-360810643</v>
      </c>
      <c r="R29" s="39">
        <v>-360810643</v>
      </c>
    </row>
    <row r="30" spans="1:18" ht="30" customHeight="1" x14ac:dyDescent="0.2">
      <c r="A30" s="323" t="s">
        <v>153</v>
      </c>
      <c r="B30" s="323"/>
      <c r="C30" s="258">
        <v>0</v>
      </c>
      <c r="D30" s="257"/>
      <c r="E30" s="368">
        <v>0</v>
      </c>
      <c r="F30" s="373"/>
      <c r="G30" s="368">
        <v>0</v>
      </c>
      <c r="H30" s="257"/>
      <c r="I30" s="368">
        <v>0</v>
      </c>
      <c r="J30" s="373"/>
      <c r="K30" s="368">
        <v>0</v>
      </c>
      <c r="L30" s="257"/>
      <c r="M30" s="368">
        <v>0</v>
      </c>
      <c r="N30" s="257"/>
      <c r="O30" s="368">
        <v>8104669803</v>
      </c>
      <c r="P30" s="257"/>
      <c r="Q30" s="258">
        <v>8104669803</v>
      </c>
      <c r="R30" s="39">
        <v>8104669803</v>
      </c>
    </row>
    <row r="31" spans="1:18" ht="30" customHeight="1" x14ac:dyDescent="0.2">
      <c r="A31" s="323" t="s">
        <v>151</v>
      </c>
      <c r="B31" s="323"/>
      <c r="C31" s="258">
        <v>0</v>
      </c>
      <c r="D31" s="257"/>
      <c r="E31" s="368">
        <v>0</v>
      </c>
      <c r="F31" s="373"/>
      <c r="G31" s="368">
        <v>0</v>
      </c>
      <c r="H31" s="257"/>
      <c r="I31" s="368">
        <v>0</v>
      </c>
      <c r="J31" s="373"/>
      <c r="K31" s="368">
        <v>0</v>
      </c>
      <c r="L31" s="257"/>
      <c r="M31" s="368">
        <v>0</v>
      </c>
      <c r="N31" s="257"/>
      <c r="O31" s="368">
        <v>507917930</v>
      </c>
      <c r="P31" s="257"/>
      <c r="Q31" s="258">
        <v>507917930</v>
      </c>
      <c r="R31" s="39">
        <v>507917930</v>
      </c>
    </row>
    <row r="32" spans="1:18" ht="30" customHeight="1" x14ac:dyDescent="0.2">
      <c r="A32" s="323" t="s">
        <v>152</v>
      </c>
      <c r="B32" s="323"/>
      <c r="C32" s="258">
        <v>0</v>
      </c>
      <c r="D32" s="257"/>
      <c r="E32" s="368">
        <v>0</v>
      </c>
      <c r="F32" s="373"/>
      <c r="G32" s="368">
        <v>0</v>
      </c>
      <c r="H32" s="257"/>
      <c r="I32" s="368">
        <v>0</v>
      </c>
      <c r="J32" s="373"/>
      <c r="K32" s="368">
        <v>0</v>
      </c>
      <c r="L32" s="257"/>
      <c r="M32" s="368">
        <v>0</v>
      </c>
      <c r="N32" s="257"/>
      <c r="O32" s="368">
        <v>196289427</v>
      </c>
      <c r="P32" s="257"/>
      <c r="Q32" s="258">
        <v>196289427</v>
      </c>
      <c r="R32" s="39">
        <v>196289427</v>
      </c>
    </row>
    <row r="33" spans="1:23" ht="30" customHeight="1" x14ac:dyDescent="0.2">
      <c r="A33" s="323" t="s">
        <v>154</v>
      </c>
      <c r="B33" s="323"/>
      <c r="C33" s="258">
        <v>0</v>
      </c>
      <c r="D33" s="257"/>
      <c r="E33" s="368">
        <v>0</v>
      </c>
      <c r="F33" s="373"/>
      <c r="G33" s="368">
        <v>0</v>
      </c>
      <c r="H33" s="257"/>
      <c r="I33" s="368">
        <v>0</v>
      </c>
      <c r="J33" s="373"/>
      <c r="K33" s="368">
        <v>0</v>
      </c>
      <c r="L33" s="257"/>
      <c r="M33" s="368">
        <v>0</v>
      </c>
      <c r="N33" s="257"/>
      <c r="O33" s="368">
        <v>380441036</v>
      </c>
      <c r="P33" s="257"/>
      <c r="Q33" s="258">
        <v>380441036</v>
      </c>
      <c r="R33" s="39">
        <v>380441036</v>
      </c>
    </row>
    <row r="34" spans="1:23" ht="30" customHeight="1" x14ac:dyDescent="0.2">
      <c r="A34" s="323" t="s">
        <v>156</v>
      </c>
      <c r="B34" s="323"/>
      <c r="C34" s="258">
        <v>0</v>
      </c>
      <c r="D34" s="257"/>
      <c r="E34" s="368">
        <v>0</v>
      </c>
      <c r="F34" s="373"/>
      <c r="G34" s="368">
        <v>0</v>
      </c>
      <c r="H34" s="257"/>
      <c r="I34" s="368">
        <v>0</v>
      </c>
      <c r="J34" s="373"/>
      <c r="K34" s="368">
        <v>43943210924</v>
      </c>
      <c r="L34" s="257"/>
      <c r="M34" s="368">
        <v>0</v>
      </c>
      <c r="N34" s="257"/>
      <c r="O34" s="368">
        <v>1016131250</v>
      </c>
      <c r="P34" s="257"/>
      <c r="Q34" s="258">
        <v>44959342174</v>
      </c>
      <c r="R34" s="39">
        <v>44959342174</v>
      </c>
    </row>
    <row r="35" spans="1:23" ht="30" customHeight="1" x14ac:dyDescent="0.2">
      <c r="A35" s="323" t="s">
        <v>155</v>
      </c>
      <c r="B35" s="323"/>
      <c r="C35" s="258">
        <v>0</v>
      </c>
      <c r="D35" s="257"/>
      <c r="E35" s="368">
        <v>0</v>
      </c>
      <c r="F35" s="373"/>
      <c r="G35" s="368">
        <v>0</v>
      </c>
      <c r="H35" s="257"/>
      <c r="I35" s="368">
        <v>0</v>
      </c>
      <c r="J35" s="373"/>
      <c r="K35" s="368">
        <v>0</v>
      </c>
      <c r="L35" s="257"/>
      <c r="M35" s="368">
        <v>0</v>
      </c>
      <c r="N35" s="257"/>
      <c r="O35" s="368">
        <v>125967166</v>
      </c>
      <c r="P35" s="257"/>
      <c r="Q35" s="258">
        <v>125967166</v>
      </c>
      <c r="R35" s="39">
        <v>125967166</v>
      </c>
    </row>
    <row r="36" spans="1:23" ht="30" customHeight="1" x14ac:dyDescent="0.2">
      <c r="A36" s="323" t="s">
        <v>61</v>
      </c>
      <c r="B36" s="323"/>
      <c r="C36" s="258">
        <v>1616421433</v>
      </c>
      <c r="D36" s="257"/>
      <c r="E36" s="368">
        <v>774109668</v>
      </c>
      <c r="F36" s="373"/>
      <c r="G36" s="368">
        <v>0</v>
      </c>
      <c r="H36" s="257"/>
      <c r="I36" s="368">
        <v>2390531101</v>
      </c>
      <c r="J36" s="373"/>
      <c r="K36" s="368">
        <v>19810015897</v>
      </c>
      <c r="L36" s="257"/>
      <c r="M36" s="368">
        <v>-2882727411</v>
      </c>
      <c r="N36" s="257"/>
      <c r="O36" s="368">
        <v>34843686</v>
      </c>
      <c r="P36" s="257"/>
      <c r="Q36" s="258">
        <v>16962132172</v>
      </c>
      <c r="R36" s="39">
        <v>16962132172</v>
      </c>
    </row>
    <row r="37" spans="1:23" ht="30" customHeight="1" x14ac:dyDescent="0.2">
      <c r="A37" s="323" t="s">
        <v>72</v>
      </c>
      <c r="B37" s="323"/>
      <c r="C37" s="258">
        <v>0</v>
      </c>
      <c r="D37" s="257"/>
      <c r="E37" s="368">
        <v>-1633088334</v>
      </c>
      <c r="F37" s="373"/>
      <c r="G37" s="368">
        <v>0</v>
      </c>
      <c r="H37" s="257"/>
      <c r="I37" s="368">
        <v>-1633088334</v>
      </c>
      <c r="J37" s="373"/>
      <c r="K37" s="368">
        <v>0</v>
      </c>
      <c r="L37" s="257"/>
      <c r="M37" s="368">
        <v>6231969186</v>
      </c>
      <c r="N37" s="257"/>
      <c r="O37" s="368">
        <v>5911237</v>
      </c>
      <c r="P37" s="257"/>
      <c r="Q37" s="258">
        <v>6237880423</v>
      </c>
      <c r="R37" s="39">
        <v>6237880423</v>
      </c>
    </row>
    <row r="38" spans="1:23" ht="30" customHeight="1" x14ac:dyDescent="0.2">
      <c r="A38" s="323" t="s">
        <v>247</v>
      </c>
      <c r="B38" s="323"/>
      <c r="C38" s="258">
        <v>0</v>
      </c>
      <c r="D38" s="257"/>
      <c r="E38" s="368">
        <v>1243363465</v>
      </c>
      <c r="F38" s="373"/>
      <c r="G38" s="368">
        <v>0</v>
      </c>
      <c r="H38" s="257"/>
      <c r="I38" s="368">
        <v>1243363465</v>
      </c>
      <c r="J38" s="373"/>
      <c r="K38" s="368">
        <v>0</v>
      </c>
      <c r="L38" s="257"/>
      <c r="M38" s="368">
        <v>4357336111</v>
      </c>
      <c r="N38" s="257"/>
      <c r="O38" s="368">
        <v>28584953</v>
      </c>
      <c r="P38" s="257"/>
      <c r="Q38" s="258">
        <v>4385921064</v>
      </c>
      <c r="R38" s="39">
        <v>4385921064</v>
      </c>
    </row>
    <row r="39" spans="1:23" ht="30" customHeight="1" x14ac:dyDescent="0.2">
      <c r="A39" s="323" t="s">
        <v>250</v>
      </c>
      <c r="B39" s="323"/>
      <c r="C39" s="258">
        <v>11705907510</v>
      </c>
      <c r="D39" s="257"/>
      <c r="E39" s="368">
        <v>0</v>
      </c>
      <c r="F39" s="373"/>
      <c r="G39" s="368">
        <v>0</v>
      </c>
      <c r="H39" s="257"/>
      <c r="I39" s="368">
        <v>11705907510</v>
      </c>
      <c r="J39" s="373"/>
      <c r="K39" s="368">
        <v>35008347530</v>
      </c>
      <c r="L39" s="257"/>
      <c r="M39" s="368">
        <v>0</v>
      </c>
      <c r="N39" s="257"/>
      <c r="O39" s="368">
        <v>0</v>
      </c>
      <c r="P39" s="257"/>
      <c r="Q39" s="258">
        <v>35008347530</v>
      </c>
      <c r="R39" s="39">
        <v>35008347530</v>
      </c>
    </row>
    <row r="40" spans="1:23" ht="30" customHeight="1" x14ac:dyDescent="0.2">
      <c r="A40" s="323" t="s">
        <v>248</v>
      </c>
      <c r="B40" s="323"/>
      <c r="C40" s="258">
        <v>14651543471</v>
      </c>
      <c r="D40" s="257"/>
      <c r="E40" s="368">
        <v>0</v>
      </c>
      <c r="F40" s="373"/>
      <c r="G40" s="368">
        <v>0</v>
      </c>
      <c r="H40" s="257"/>
      <c r="I40" s="368">
        <v>14651543471</v>
      </c>
      <c r="J40" s="373"/>
      <c r="K40" s="368">
        <v>46497538359</v>
      </c>
      <c r="L40" s="257"/>
      <c r="M40" s="368">
        <v>-90625000</v>
      </c>
      <c r="N40" s="257"/>
      <c r="O40" s="368">
        <v>0</v>
      </c>
      <c r="P40" s="257"/>
      <c r="Q40" s="258">
        <v>46406913359</v>
      </c>
      <c r="R40" s="39">
        <v>46406913359</v>
      </c>
    </row>
    <row r="41" spans="1:23" ht="30" customHeight="1" x14ac:dyDescent="0.2">
      <c r="A41" s="323" t="s">
        <v>50</v>
      </c>
      <c r="B41" s="323"/>
      <c r="C41" s="258">
        <v>14281543552</v>
      </c>
      <c r="D41" s="257"/>
      <c r="E41" s="368">
        <v>0</v>
      </c>
      <c r="F41" s="373"/>
      <c r="G41" s="368">
        <v>0</v>
      </c>
      <c r="H41" s="257"/>
      <c r="I41" s="368">
        <v>14281543552</v>
      </c>
      <c r="J41" s="373"/>
      <c r="K41" s="368">
        <v>112474151850</v>
      </c>
      <c r="L41" s="257"/>
      <c r="M41" s="368">
        <v>48900493750</v>
      </c>
      <c r="N41" s="257"/>
      <c r="O41" s="368">
        <v>0</v>
      </c>
      <c r="P41" s="257"/>
      <c r="Q41" s="258">
        <v>161374645600</v>
      </c>
      <c r="R41" s="39">
        <v>161374645600</v>
      </c>
    </row>
    <row r="42" spans="1:23" ht="30" customHeight="1" x14ac:dyDescent="0.2">
      <c r="A42" s="323" t="s">
        <v>69</v>
      </c>
      <c r="B42" s="323"/>
      <c r="C42" s="258">
        <v>5320514079</v>
      </c>
      <c r="D42" s="257"/>
      <c r="E42" s="368">
        <v>-15997100000</v>
      </c>
      <c r="F42" s="373"/>
      <c r="G42" s="368">
        <v>0</v>
      </c>
      <c r="H42" s="257"/>
      <c r="I42" s="368">
        <v>-10676585921</v>
      </c>
      <c r="J42" s="373"/>
      <c r="K42" s="368">
        <v>56397317307</v>
      </c>
      <c r="L42" s="257"/>
      <c r="M42" s="368">
        <v>-36250000</v>
      </c>
      <c r="N42" s="257"/>
      <c r="O42" s="368">
        <v>0</v>
      </c>
      <c r="P42" s="257"/>
      <c r="Q42" s="258">
        <v>56361067307</v>
      </c>
      <c r="R42" s="39">
        <v>56361067307</v>
      </c>
    </row>
    <row r="43" spans="1:23" ht="30" customHeight="1" x14ac:dyDescent="0.2">
      <c r="A43" s="323" t="s">
        <v>67</v>
      </c>
      <c r="B43" s="323"/>
      <c r="C43" s="258">
        <v>1737002280</v>
      </c>
      <c r="D43" s="257"/>
      <c r="E43" s="368">
        <v>-2764338872</v>
      </c>
      <c r="F43" s="373"/>
      <c r="G43" s="368">
        <v>0</v>
      </c>
      <c r="H43" s="257"/>
      <c r="I43" s="368">
        <v>-1027336592</v>
      </c>
      <c r="J43" s="373"/>
      <c r="K43" s="368">
        <v>21786003606</v>
      </c>
      <c r="L43" s="257"/>
      <c r="M43" s="368">
        <v>-2976980323</v>
      </c>
      <c r="N43" s="257"/>
      <c r="O43" s="368">
        <v>0</v>
      </c>
      <c r="P43" s="257"/>
      <c r="Q43" s="258">
        <v>18809023283</v>
      </c>
      <c r="R43" s="39">
        <v>18809023283</v>
      </c>
    </row>
    <row r="44" spans="1:23" ht="30" customHeight="1" x14ac:dyDescent="0.2">
      <c r="A44" s="323" t="s">
        <v>45</v>
      </c>
      <c r="B44" s="323"/>
      <c r="C44" s="258">
        <v>0</v>
      </c>
      <c r="D44" s="257"/>
      <c r="E44" s="368">
        <v>-276760111</v>
      </c>
      <c r="F44" s="373"/>
      <c r="G44" s="368">
        <v>0</v>
      </c>
      <c r="H44" s="257"/>
      <c r="I44" s="368">
        <v>-276760111</v>
      </c>
      <c r="J44" s="373"/>
      <c r="K44" s="368">
        <v>0</v>
      </c>
      <c r="L44" s="257"/>
      <c r="M44" s="368">
        <v>5104084372</v>
      </c>
      <c r="N44" s="257"/>
      <c r="O44" s="368">
        <v>0</v>
      </c>
      <c r="P44" s="257"/>
      <c r="Q44" s="258">
        <v>5104084372</v>
      </c>
      <c r="R44" s="39">
        <v>5104084372</v>
      </c>
      <c r="W44" s="84"/>
    </row>
    <row r="45" spans="1:23" ht="30" customHeight="1" x14ac:dyDescent="0.2">
      <c r="A45" s="323" t="s">
        <v>48</v>
      </c>
      <c r="B45" s="323"/>
      <c r="C45" s="258">
        <v>0</v>
      </c>
      <c r="D45" s="257"/>
      <c r="E45" s="368">
        <v>-428033419</v>
      </c>
      <c r="F45" s="373"/>
      <c r="G45" s="368">
        <v>0</v>
      </c>
      <c r="H45" s="257"/>
      <c r="I45" s="368">
        <v>-428033419</v>
      </c>
      <c r="J45" s="373"/>
      <c r="K45" s="368">
        <v>0</v>
      </c>
      <c r="L45" s="257"/>
      <c r="M45" s="368">
        <v>1997165772</v>
      </c>
      <c r="N45" s="257"/>
      <c r="O45" s="368">
        <v>0</v>
      </c>
      <c r="P45" s="257"/>
      <c r="Q45" s="258">
        <v>1997165772</v>
      </c>
      <c r="R45" s="39">
        <v>1997165772</v>
      </c>
    </row>
    <row r="46" spans="1:23" ht="30" customHeight="1" x14ac:dyDescent="0.2">
      <c r="A46" s="323" t="s">
        <v>43</v>
      </c>
      <c r="B46" s="323"/>
      <c r="C46" s="258">
        <v>0</v>
      </c>
      <c r="D46" s="257"/>
      <c r="E46" s="368">
        <v>-1408125235</v>
      </c>
      <c r="F46" s="373"/>
      <c r="G46" s="368">
        <v>0</v>
      </c>
      <c r="H46" s="257"/>
      <c r="I46" s="368">
        <v>-1408125235</v>
      </c>
      <c r="J46" s="373"/>
      <c r="K46" s="368">
        <v>0</v>
      </c>
      <c r="L46" s="257"/>
      <c r="M46" s="368">
        <v>10108691348</v>
      </c>
      <c r="N46" s="257"/>
      <c r="O46" s="368">
        <v>0</v>
      </c>
      <c r="P46" s="257"/>
      <c r="Q46" s="258">
        <v>10108691348</v>
      </c>
      <c r="R46" s="39">
        <v>10108691348</v>
      </c>
    </row>
    <row r="47" spans="1:23" ht="30" customHeight="1" x14ac:dyDescent="0.2">
      <c r="A47" s="323" t="s">
        <v>39</v>
      </c>
      <c r="B47" s="323"/>
      <c r="C47" s="258">
        <v>0</v>
      </c>
      <c r="D47" s="257"/>
      <c r="E47" s="368">
        <v>272240326</v>
      </c>
      <c r="F47" s="373"/>
      <c r="G47" s="368">
        <v>0</v>
      </c>
      <c r="H47" s="257"/>
      <c r="I47" s="368">
        <v>272240326</v>
      </c>
      <c r="J47" s="373"/>
      <c r="K47" s="368">
        <v>0</v>
      </c>
      <c r="L47" s="257"/>
      <c r="M47" s="368">
        <v>2439780297</v>
      </c>
      <c r="N47" s="257"/>
      <c r="O47" s="368">
        <v>0</v>
      </c>
      <c r="P47" s="257"/>
      <c r="Q47" s="258">
        <v>2439780297</v>
      </c>
      <c r="R47" s="39">
        <v>2439780297</v>
      </c>
    </row>
    <row r="48" spans="1:23" ht="30" customHeight="1" x14ac:dyDescent="0.2">
      <c r="A48" s="323" t="s">
        <v>305</v>
      </c>
      <c r="B48" s="325"/>
      <c r="C48" s="259">
        <v>0</v>
      </c>
      <c r="D48" s="257"/>
      <c r="E48" s="369">
        <v>1370960511</v>
      </c>
      <c r="F48" s="373"/>
      <c r="G48" s="369">
        <v>0</v>
      </c>
      <c r="H48" s="257"/>
      <c r="I48" s="369">
        <v>1370960511</v>
      </c>
      <c r="J48" s="373"/>
      <c r="K48" s="369">
        <v>0</v>
      </c>
      <c r="L48" s="257"/>
      <c r="M48" s="369">
        <v>1370960511</v>
      </c>
      <c r="N48" s="257"/>
      <c r="O48" s="369">
        <v>0</v>
      </c>
      <c r="P48" s="257"/>
      <c r="Q48" s="259">
        <v>1370960511</v>
      </c>
      <c r="R48" s="170">
        <v>1370960511</v>
      </c>
    </row>
    <row r="49" spans="1:17" s="24" customFormat="1" ht="30" customHeight="1" x14ac:dyDescent="0.25">
      <c r="A49" s="13" t="s">
        <v>14</v>
      </c>
      <c r="B49" s="13"/>
      <c r="C49" s="260">
        <f>SUM(C7:C48)</f>
        <v>67577543293</v>
      </c>
      <c r="D49" s="261"/>
      <c r="E49" s="372">
        <f>SUM(E7:E48)</f>
        <v>-18292765869</v>
      </c>
      <c r="F49" s="374"/>
      <c r="G49" s="370">
        <f>SUM(G7:G48)</f>
        <v>3385424242</v>
      </c>
      <c r="H49" s="261"/>
      <c r="I49" s="370">
        <f>SUM(I7:I48)</f>
        <v>52670201666</v>
      </c>
      <c r="J49" s="374"/>
      <c r="K49" s="370">
        <f>SUM(K7:K48)</f>
        <v>629425226800</v>
      </c>
      <c r="L49" s="261"/>
      <c r="M49" s="372">
        <f>SUM(M7:M48)</f>
        <v>112211637789</v>
      </c>
      <c r="N49" s="261"/>
      <c r="O49" s="370">
        <f>SUM(O7:O48)</f>
        <v>37193903163</v>
      </c>
      <c r="P49" s="261"/>
      <c r="Q49" s="260">
        <f>SUM(Q7:Q48)</f>
        <v>778830767752</v>
      </c>
    </row>
  </sheetData>
  <mergeCells count="48">
    <mergeCell ref="A1:Q1"/>
    <mergeCell ref="A2:Q2"/>
    <mergeCell ref="A3:Q3"/>
    <mergeCell ref="C5:I5"/>
    <mergeCell ref="K5:Q5"/>
    <mergeCell ref="A4:Q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1:B41"/>
    <mergeCell ref="A42:B42"/>
    <mergeCell ref="A43:B43"/>
    <mergeCell ref="A36:B36"/>
    <mergeCell ref="A37:B37"/>
    <mergeCell ref="A38:B38"/>
    <mergeCell ref="A39:B39"/>
    <mergeCell ref="A40:B40"/>
    <mergeCell ref="A44:B44"/>
    <mergeCell ref="A45:B45"/>
    <mergeCell ref="A46:B46"/>
    <mergeCell ref="A47:B47"/>
    <mergeCell ref="A48:B48"/>
  </mergeCells>
  <pageMargins left="0.39" right="0.39" top="0.39" bottom="0.39" header="0" footer="0"/>
  <pageSetup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72"/>
  <sheetViews>
    <sheetView rightToLeft="1" view="pageBreakPreview" zoomScale="112" zoomScaleNormal="100" zoomScaleSheetLayoutView="112" workbookViewId="0">
      <selection activeCell="D45" sqref="D45"/>
    </sheetView>
  </sheetViews>
  <sheetFormatPr defaultRowHeight="30" customHeight="1" x14ac:dyDescent="0.2"/>
  <cols>
    <col min="1" max="1" width="6.5703125" style="14" bestFit="1" customWidth="1"/>
    <col min="2" max="2" width="51.28515625" style="14" customWidth="1"/>
    <col min="3" max="3" width="1.140625" style="14" customWidth="1"/>
    <col min="4" max="4" width="19.5703125" style="66" customWidth="1"/>
    <col min="5" max="5" width="1.28515625" style="16" customWidth="1"/>
    <col min="6" max="6" width="26" style="16" customWidth="1"/>
    <col min="7" max="7" width="1.28515625" style="14" customWidth="1"/>
    <col min="8" max="8" width="0.28515625" style="14" customWidth="1"/>
    <col min="9" max="11" width="9.140625" style="14"/>
    <col min="12" max="12" width="65.28515625" style="73" customWidth="1"/>
    <col min="13" max="13" width="15.42578125" style="73" customWidth="1"/>
    <col min="14" max="16384" width="9.140625" style="14"/>
  </cols>
  <sheetData>
    <row r="1" spans="1:13" ht="30" customHeight="1" x14ac:dyDescent="0.2">
      <c r="A1" s="293" t="s">
        <v>0</v>
      </c>
      <c r="B1" s="293"/>
      <c r="C1" s="293"/>
      <c r="D1" s="293"/>
      <c r="E1" s="293"/>
      <c r="F1" s="293"/>
      <c r="G1" s="20"/>
      <c r="L1" s="67"/>
      <c r="M1" s="67"/>
    </row>
    <row r="2" spans="1:13" ht="30" customHeight="1" x14ac:dyDescent="0.2">
      <c r="A2" s="293" t="s">
        <v>102</v>
      </c>
      <c r="B2" s="293"/>
      <c r="C2" s="293"/>
      <c r="D2" s="293"/>
      <c r="E2" s="293"/>
      <c r="F2" s="293"/>
      <c r="G2" s="20"/>
      <c r="L2" s="68"/>
      <c r="M2" s="69"/>
    </row>
    <row r="3" spans="1:13" ht="30" customHeight="1" x14ac:dyDescent="0.2">
      <c r="A3" s="293" t="s">
        <v>294</v>
      </c>
      <c r="B3" s="293"/>
      <c r="C3" s="293"/>
      <c r="D3" s="293"/>
      <c r="E3" s="293"/>
      <c r="F3" s="293"/>
      <c r="G3" s="20"/>
      <c r="L3" s="70"/>
      <c r="M3" s="71"/>
    </row>
    <row r="4" spans="1:13" s="15" customFormat="1" ht="30" customHeight="1" x14ac:dyDescent="0.2">
      <c r="A4" s="292" t="s">
        <v>239</v>
      </c>
      <c r="B4" s="292"/>
      <c r="C4" s="292"/>
      <c r="D4" s="292"/>
      <c r="E4" s="292"/>
      <c r="F4" s="292"/>
      <c r="G4" s="18"/>
      <c r="L4" s="70"/>
      <c r="M4" s="71"/>
    </row>
    <row r="5" spans="1:13" ht="34.5" customHeight="1" x14ac:dyDescent="0.2">
      <c r="D5" s="64" t="s">
        <v>113</v>
      </c>
      <c r="F5" s="5" t="str">
        <f>'درآمد سرمایه گذاری در سهام'!$M$5</f>
        <v>از ابتدای سال مالی تا پایان ماه</v>
      </c>
      <c r="G5" s="20"/>
      <c r="L5" s="70"/>
      <c r="M5" s="71"/>
    </row>
    <row r="6" spans="1:13" ht="29.25" customHeight="1" x14ac:dyDescent="0.2">
      <c r="A6" s="294" t="s">
        <v>165</v>
      </c>
      <c r="B6" s="294"/>
      <c r="D6" s="65" t="s">
        <v>210</v>
      </c>
      <c r="F6" s="6" t="s">
        <v>243</v>
      </c>
      <c r="L6" s="70"/>
      <c r="M6" s="71"/>
    </row>
    <row r="7" spans="1:13" ht="30" customHeight="1" x14ac:dyDescent="0.2">
      <c r="A7" s="324" t="s">
        <v>85</v>
      </c>
      <c r="B7" s="324"/>
      <c r="D7" s="208">
        <v>7440</v>
      </c>
      <c r="E7" s="208"/>
      <c r="F7" s="209">
        <v>1196040</v>
      </c>
      <c r="G7" s="34"/>
      <c r="L7" s="70"/>
      <c r="M7" s="71"/>
    </row>
    <row r="8" spans="1:13" ht="30" customHeight="1" x14ac:dyDescent="0.2">
      <c r="A8" s="323" t="s">
        <v>273</v>
      </c>
      <c r="B8" s="323"/>
      <c r="D8" s="208">
        <v>45494</v>
      </c>
      <c r="E8" s="208"/>
      <c r="F8" s="208">
        <v>738577</v>
      </c>
      <c r="G8" s="34"/>
      <c r="L8" s="70"/>
      <c r="M8" s="71"/>
    </row>
    <row r="9" spans="1:13" ht="30" customHeight="1" x14ac:dyDescent="0.2">
      <c r="A9" s="323" t="s">
        <v>291</v>
      </c>
      <c r="B9" s="323"/>
      <c r="D9" s="208">
        <v>0</v>
      </c>
      <c r="E9" s="208"/>
      <c r="F9" s="208">
        <v>3805150699</v>
      </c>
      <c r="G9" s="34"/>
      <c r="L9" s="70"/>
      <c r="M9" s="71"/>
    </row>
    <row r="10" spans="1:13" ht="30" customHeight="1" x14ac:dyDescent="0.2">
      <c r="A10" s="323" t="s">
        <v>86</v>
      </c>
      <c r="B10" s="323"/>
      <c r="D10" s="208">
        <v>15375</v>
      </c>
      <c r="E10" s="208"/>
      <c r="F10" s="208">
        <v>416844</v>
      </c>
      <c r="G10" s="34"/>
      <c r="L10" s="70"/>
      <c r="M10" s="71"/>
    </row>
    <row r="11" spans="1:13" ht="30" customHeight="1" x14ac:dyDescent="0.2">
      <c r="A11" s="323" t="s">
        <v>87</v>
      </c>
      <c r="B11" s="323"/>
      <c r="D11" s="208">
        <v>9257</v>
      </c>
      <c r="E11" s="208"/>
      <c r="F11" s="208">
        <v>15974283</v>
      </c>
      <c r="G11" s="34"/>
      <c r="L11" s="70"/>
      <c r="M11" s="71"/>
    </row>
    <row r="12" spans="1:13" ht="30" customHeight="1" x14ac:dyDescent="0.2">
      <c r="A12" s="323" t="s">
        <v>166</v>
      </c>
      <c r="B12" s="323"/>
      <c r="D12" s="208">
        <v>0</v>
      </c>
      <c r="E12" s="208"/>
      <c r="F12" s="208">
        <v>341953979</v>
      </c>
      <c r="G12" s="34"/>
      <c r="L12" s="70"/>
      <c r="M12" s="71"/>
    </row>
    <row r="13" spans="1:13" ht="30" customHeight="1" x14ac:dyDescent="0.2">
      <c r="A13" s="323" t="s">
        <v>88</v>
      </c>
      <c r="B13" s="323"/>
      <c r="D13" s="208">
        <v>51197</v>
      </c>
      <c r="E13" s="208"/>
      <c r="F13" s="208">
        <v>436651</v>
      </c>
      <c r="G13" s="34"/>
      <c r="L13" s="70"/>
      <c r="M13" s="71"/>
    </row>
    <row r="14" spans="1:13" ht="30" customHeight="1" x14ac:dyDescent="0.2">
      <c r="A14" s="323" t="s">
        <v>89</v>
      </c>
      <c r="B14" s="323"/>
      <c r="D14" s="208">
        <v>34282</v>
      </c>
      <c r="E14" s="208"/>
      <c r="F14" s="208">
        <v>408117</v>
      </c>
      <c r="G14" s="34"/>
      <c r="L14" s="70"/>
      <c r="M14" s="71"/>
    </row>
    <row r="15" spans="1:13" ht="30" customHeight="1" x14ac:dyDescent="0.2">
      <c r="A15" s="323" t="s">
        <v>167</v>
      </c>
      <c r="B15" s="323"/>
      <c r="D15" s="208">
        <v>0</v>
      </c>
      <c r="E15" s="208"/>
      <c r="F15" s="208">
        <v>3561643844</v>
      </c>
      <c r="G15" s="34"/>
      <c r="L15" s="70"/>
      <c r="M15" s="71"/>
    </row>
    <row r="16" spans="1:13" ht="30" customHeight="1" x14ac:dyDescent="0.2">
      <c r="A16" s="323" t="s">
        <v>90</v>
      </c>
      <c r="B16" s="323"/>
      <c r="D16" s="208">
        <v>9734</v>
      </c>
      <c r="E16" s="208"/>
      <c r="F16" s="208">
        <v>32205</v>
      </c>
      <c r="G16" s="34"/>
      <c r="L16" s="70"/>
      <c r="M16" s="71"/>
    </row>
    <row r="17" spans="1:13" ht="30" customHeight="1" x14ac:dyDescent="0.2">
      <c r="A17" s="323" t="s">
        <v>168</v>
      </c>
      <c r="B17" s="323"/>
      <c r="D17" s="208">
        <v>0</v>
      </c>
      <c r="E17" s="208"/>
      <c r="F17" s="208">
        <v>966575330</v>
      </c>
      <c r="G17" s="34"/>
      <c r="L17" s="70"/>
      <c r="M17" s="71"/>
    </row>
    <row r="18" spans="1:13" ht="30" customHeight="1" x14ac:dyDescent="0.2">
      <c r="A18" s="323" t="s">
        <v>169</v>
      </c>
      <c r="B18" s="323"/>
      <c r="D18" s="208">
        <v>0</v>
      </c>
      <c r="E18" s="208"/>
      <c r="F18" s="208">
        <v>13497252634</v>
      </c>
      <c r="G18" s="34"/>
      <c r="L18" s="70"/>
      <c r="M18" s="71"/>
    </row>
    <row r="19" spans="1:13" ht="30" customHeight="1" x14ac:dyDescent="0.2">
      <c r="A19" s="323" t="s">
        <v>170</v>
      </c>
      <c r="B19" s="323"/>
      <c r="D19" s="208">
        <v>0</v>
      </c>
      <c r="E19" s="208"/>
      <c r="F19" s="208">
        <v>10761917822</v>
      </c>
      <c r="G19" s="34"/>
      <c r="L19" s="70"/>
      <c r="M19" s="71"/>
    </row>
    <row r="20" spans="1:13" ht="30" customHeight="1" x14ac:dyDescent="0.2">
      <c r="A20" s="323" t="s">
        <v>91</v>
      </c>
      <c r="B20" s="323"/>
      <c r="D20" s="208">
        <v>81041</v>
      </c>
      <c r="E20" s="208"/>
      <c r="F20" s="208">
        <v>979956</v>
      </c>
      <c r="G20" s="34"/>
      <c r="L20" s="70"/>
      <c r="M20" s="71"/>
    </row>
    <row r="21" spans="1:13" ht="30" customHeight="1" x14ac:dyDescent="0.2">
      <c r="A21" s="323" t="s">
        <v>171</v>
      </c>
      <c r="B21" s="323"/>
      <c r="D21" s="208">
        <v>0</v>
      </c>
      <c r="E21" s="208"/>
      <c r="F21" s="208">
        <v>61027397</v>
      </c>
      <c r="G21" s="34"/>
      <c r="L21" s="70"/>
      <c r="M21" s="71"/>
    </row>
    <row r="22" spans="1:13" ht="30" customHeight="1" x14ac:dyDescent="0.2">
      <c r="A22" s="323" t="s">
        <v>241</v>
      </c>
      <c r="B22" s="323"/>
      <c r="D22" s="208">
        <v>0</v>
      </c>
      <c r="E22" s="208"/>
      <c r="F22" s="208">
        <v>3448</v>
      </c>
      <c r="G22" s="34"/>
      <c r="L22" s="70"/>
      <c r="M22" s="71"/>
    </row>
    <row r="23" spans="1:13" ht="30" customHeight="1" x14ac:dyDescent="0.2">
      <c r="A23" s="323" t="s">
        <v>172</v>
      </c>
      <c r="B23" s="323"/>
      <c r="D23" s="208">
        <v>0</v>
      </c>
      <c r="E23" s="208"/>
      <c r="F23" s="208">
        <v>1898301376</v>
      </c>
      <c r="G23" s="34"/>
      <c r="L23" s="70"/>
      <c r="M23" s="71"/>
    </row>
    <row r="24" spans="1:13" ht="30" customHeight="1" x14ac:dyDescent="0.2">
      <c r="A24" s="323" t="s">
        <v>173</v>
      </c>
      <c r="B24" s="323"/>
      <c r="D24" s="208">
        <v>0</v>
      </c>
      <c r="E24" s="208"/>
      <c r="F24" s="208">
        <v>3682191768</v>
      </c>
      <c r="G24" s="34"/>
      <c r="L24" s="70"/>
      <c r="M24" s="71"/>
    </row>
    <row r="25" spans="1:13" ht="30" customHeight="1" x14ac:dyDescent="0.2">
      <c r="A25" s="323" t="s">
        <v>174</v>
      </c>
      <c r="B25" s="323"/>
      <c r="D25" s="208">
        <v>0</v>
      </c>
      <c r="E25" s="208"/>
      <c r="F25" s="208">
        <v>16297627078</v>
      </c>
      <c r="G25" s="34"/>
      <c r="L25" s="72"/>
      <c r="M25" s="71"/>
    </row>
    <row r="26" spans="1:13" ht="30" customHeight="1" x14ac:dyDescent="0.2">
      <c r="A26" s="323" t="s">
        <v>175</v>
      </c>
      <c r="B26" s="323"/>
      <c r="D26" s="208">
        <v>0</v>
      </c>
      <c r="E26" s="208"/>
      <c r="F26" s="208">
        <v>5558047582</v>
      </c>
      <c r="G26" s="34"/>
    </row>
    <row r="27" spans="1:13" ht="30" customHeight="1" x14ac:dyDescent="0.2">
      <c r="A27" s="323" t="s">
        <v>92</v>
      </c>
      <c r="B27" s="323"/>
      <c r="D27" s="208">
        <v>11451</v>
      </c>
      <c r="E27" s="208"/>
      <c r="F27" s="208">
        <v>5011162339</v>
      </c>
      <c r="G27" s="34"/>
    </row>
    <row r="28" spans="1:13" ht="30" customHeight="1" x14ac:dyDescent="0.2">
      <c r="A28" s="323" t="s">
        <v>176</v>
      </c>
      <c r="B28" s="323"/>
      <c r="D28" s="208">
        <v>0</v>
      </c>
      <c r="E28" s="208"/>
      <c r="F28" s="208">
        <v>3181846013</v>
      </c>
      <c r="G28" s="34"/>
    </row>
    <row r="29" spans="1:13" ht="30" customHeight="1" x14ac:dyDescent="0.2">
      <c r="A29" s="323" t="s">
        <v>177</v>
      </c>
      <c r="B29" s="323"/>
      <c r="D29" s="208">
        <v>0</v>
      </c>
      <c r="E29" s="208"/>
      <c r="F29" s="208">
        <v>10082189729</v>
      </c>
      <c r="G29" s="34"/>
    </row>
    <row r="30" spans="1:13" ht="30" customHeight="1" x14ac:dyDescent="0.2">
      <c r="A30" s="323" t="s">
        <v>178</v>
      </c>
      <c r="B30" s="323"/>
      <c r="D30" s="208">
        <v>0</v>
      </c>
      <c r="E30" s="208"/>
      <c r="F30" s="208">
        <v>37275548167</v>
      </c>
      <c r="G30" s="34"/>
    </row>
    <row r="31" spans="1:13" ht="30" customHeight="1" x14ac:dyDescent="0.2">
      <c r="A31" s="323" t="s">
        <v>93</v>
      </c>
      <c r="B31" s="323"/>
      <c r="D31" s="208">
        <v>31300</v>
      </c>
      <c r="E31" s="208"/>
      <c r="F31" s="208">
        <v>348166</v>
      </c>
      <c r="G31" s="34"/>
    </row>
    <row r="32" spans="1:13" ht="30" customHeight="1" x14ac:dyDescent="0.2">
      <c r="A32" s="323" t="s">
        <v>179</v>
      </c>
      <c r="B32" s="323"/>
      <c r="D32" s="208">
        <v>0</v>
      </c>
      <c r="E32" s="208"/>
      <c r="F32" s="208">
        <v>14322821919</v>
      </c>
      <c r="G32" s="34"/>
    </row>
    <row r="33" spans="1:7" ht="30" customHeight="1" x14ac:dyDescent="0.2">
      <c r="A33" s="323" t="s">
        <v>180</v>
      </c>
      <c r="B33" s="323"/>
      <c r="D33" s="208">
        <v>0</v>
      </c>
      <c r="E33" s="208"/>
      <c r="F33" s="208">
        <v>10873355123</v>
      </c>
      <c r="G33" s="34"/>
    </row>
    <row r="34" spans="1:7" ht="30" customHeight="1" x14ac:dyDescent="0.2">
      <c r="A34" s="323" t="s">
        <v>181</v>
      </c>
      <c r="B34" s="323"/>
      <c r="D34" s="208">
        <v>0</v>
      </c>
      <c r="E34" s="208"/>
      <c r="F34" s="208">
        <v>28766879819</v>
      </c>
      <c r="G34" s="34"/>
    </row>
    <row r="35" spans="1:7" ht="30" customHeight="1" x14ac:dyDescent="0.2">
      <c r="A35" s="323" t="s">
        <v>182</v>
      </c>
      <c r="B35" s="323"/>
      <c r="D35" s="208">
        <v>0</v>
      </c>
      <c r="E35" s="208"/>
      <c r="F35" s="208">
        <v>11332520552</v>
      </c>
      <c r="G35" s="34"/>
    </row>
    <row r="36" spans="1:7" ht="30" customHeight="1" x14ac:dyDescent="0.2">
      <c r="A36" s="323" t="s">
        <v>183</v>
      </c>
      <c r="B36" s="323"/>
      <c r="D36" s="208">
        <v>0</v>
      </c>
      <c r="E36" s="208"/>
      <c r="F36" s="208">
        <v>7338074123</v>
      </c>
      <c r="G36" s="34"/>
    </row>
    <row r="37" spans="1:7" ht="30" customHeight="1" x14ac:dyDescent="0.2">
      <c r="A37" s="323" t="s">
        <v>184</v>
      </c>
      <c r="B37" s="323"/>
      <c r="D37" s="208">
        <v>0</v>
      </c>
      <c r="E37" s="208"/>
      <c r="F37" s="208">
        <v>7792096256</v>
      </c>
      <c r="G37" s="34"/>
    </row>
    <row r="38" spans="1:7" ht="30" customHeight="1" x14ac:dyDescent="0.2">
      <c r="A38" s="323" t="s">
        <v>185</v>
      </c>
      <c r="B38" s="323"/>
      <c r="D38" s="208">
        <v>0</v>
      </c>
      <c r="E38" s="208"/>
      <c r="F38" s="208">
        <v>11691530012</v>
      </c>
    </row>
    <row r="39" spans="1:7" ht="30" customHeight="1" x14ac:dyDescent="0.2">
      <c r="A39" s="323" t="s">
        <v>94</v>
      </c>
      <c r="B39" s="323"/>
      <c r="D39" s="208">
        <v>0</v>
      </c>
      <c r="E39" s="208"/>
      <c r="F39" s="208">
        <v>46996103665</v>
      </c>
    </row>
    <row r="40" spans="1:7" ht="30" customHeight="1" x14ac:dyDescent="0.2">
      <c r="A40" s="323" t="s">
        <v>95</v>
      </c>
      <c r="B40" s="323"/>
      <c r="D40" s="208">
        <v>0</v>
      </c>
      <c r="E40" s="208"/>
      <c r="F40" s="208">
        <v>18109843138</v>
      </c>
    </row>
    <row r="41" spans="1:7" ht="30" customHeight="1" x14ac:dyDescent="0.2">
      <c r="A41" s="323" t="s">
        <v>96</v>
      </c>
      <c r="B41" s="323"/>
      <c r="D41" s="208">
        <v>0</v>
      </c>
      <c r="E41" s="208"/>
      <c r="F41" s="208">
        <v>15688524555</v>
      </c>
    </row>
    <row r="42" spans="1:7" ht="30" customHeight="1" x14ac:dyDescent="0.2">
      <c r="A42" s="323" t="s">
        <v>97</v>
      </c>
      <c r="B42" s="323"/>
      <c r="D42" s="208">
        <v>12833</v>
      </c>
      <c r="E42" s="208"/>
      <c r="F42" s="208">
        <v>222616</v>
      </c>
    </row>
    <row r="43" spans="1:7" ht="30" customHeight="1" x14ac:dyDescent="0.2">
      <c r="A43" s="323" t="s">
        <v>292</v>
      </c>
      <c r="B43" s="323"/>
      <c r="D43" s="208">
        <v>0</v>
      </c>
      <c r="E43" s="208"/>
      <c r="F43" s="208">
        <v>34633795744</v>
      </c>
    </row>
    <row r="44" spans="1:7" ht="30" customHeight="1" x14ac:dyDescent="0.2">
      <c r="A44" s="323" t="s">
        <v>98</v>
      </c>
      <c r="B44" s="323"/>
      <c r="D44" s="208">
        <v>0</v>
      </c>
      <c r="E44" s="208"/>
      <c r="F44" s="208">
        <v>21975740071</v>
      </c>
    </row>
    <row r="45" spans="1:7" ht="30" customHeight="1" x14ac:dyDescent="0.2">
      <c r="A45" s="323" t="s">
        <v>242</v>
      </c>
      <c r="B45" s="323"/>
      <c r="D45" s="208">
        <v>5229593695</v>
      </c>
      <c r="E45" s="208"/>
      <c r="F45" s="208">
        <v>29719115959</v>
      </c>
    </row>
    <row r="46" spans="1:7" ht="30" customHeight="1" x14ac:dyDescent="0.2">
      <c r="A46" s="323" t="s">
        <v>99</v>
      </c>
      <c r="B46" s="323"/>
      <c r="D46" s="208">
        <v>9438</v>
      </c>
      <c r="E46" s="208"/>
      <c r="F46" s="208">
        <v>61332</v>
      </c>
    </row>
    <row r="47" spans="1:7" ht="30" customHeight="1" x14ac:dyDescent="0.2">
      <c r="A47" s="323" t="s">
        <v>100</v>
      </c>
      <c r="B47" s="323"/>
      <c r="D47" s="208">
        <v>0</v>
      </c>
      <c r="E47" s="208"/>
      <c r="F47" s="208">
        <v>18517053671</v>
      </c>
    </row>
    <row r="48" spans="1:7" ht="30" customHeight="1" x14ac:dyDescent="0.2">
      <c r="A48" s="323" t="s">
        <v>275</v>
      </c>
      <c r="B48" s="323"/>
      <c r="D48" s="208">
        <v>0</v>
      </c>
      <c r="E48" s="208"/>
      <c r="F48" s="208">
        <v>13384522619</v>
      </c>
    </row>
    <row r="49" spans="1:13" ht="30" customHeight="1" x14ac:dyDescent="0.2">
      <c r="A49" s="323" t="s">
        <v>101</v>
      </c>
      <c r="B49" s="323"/>
      <c r="D49" s="208">
        <v>0</v>
      </c>
      <c r="E49" s="208"/>
      <c r="F49" s="208">
        <v>41843424670</v>
      </c>
    </row>
    <row r="50" spans="1:13" ht="30" customHeight="1" x14ac:dyDescent="0.2">
      <c r="A50" s="323" t="s">
        <v>293</v>
      </c>
      <c r="B50" s="323"/>
      <c r="D50" s="208">
        <v>0</v>
      </c>
      <c r="E50" s="208"/>
      <c r="F50" s="208">
        <v>3652369151</v>
      </c>
    </row>
    <row r="51" spans="1:13" ht="30" customHeight="1" x14ac:dyDescent="0.2">
      <c r="A51" s="323" t="s">
        <v>276</v>
      </c>
      <c r="B51" s="323"/>
      <c r="D51" s="209">
        <v>1139963428</v>
      </c>
      <c r="E51" s="208"/>
      <c r="F51" s="208">
        <v>7196814906</v>
      </c>
    </row>
    <row r="52" spans="1:13" ht="30" customHeight="1" x14ac:dyDescent="0.2">
      <c r="A52" s="323" t="s">
        <v>277</v>
      </c>
      <c r="B52" s="323"/>
      <c r="D52" s="208">
        <v>2417425181</v>
      </c>
      <c r="E52" s="208"/>
      <c r="F52" s="208">
        <v>8382513568</v>
      </c>
    </row>
    <row r="53" spans="1:13" ht="30" customHeight="1" x14ac:dyDescent="0.2">
      <c r="A53" s="323" t="s">
        <v>278</v>
      </c>
      <c r="B53" s="323"/>
      <c r="D53" s="208">
        <v>40274</v>
      </c>
      <c r="E53" s="208"/>
      <c r="F53" s="208">
        <v>91877</v>
      </c>
    </row>
    <row r="54" spans="1:13" ht="30" customHeight="1" x14ac:dyDescent="0.2">
      <c r="A54" s="323" t="s">
        <v>279</v>
      </c>
      <c r="B54" s="323"/>
      <c r="D54" s="208">
        <v>2417765027</v>
      </c>
      <c r="E54" s="208"/>
      <c r="F54" s="208">
        <v>6689890636</v>
      </c>
    </row>
    <row r="55" spans="1:13" ht="30" customHeight="1" x14ac:dyDescent="0.2">
      <c r="A55" s="323" t="s">
        <v>280</v>
      </c>
      <c r="B55" s="323"/>
      <c r="D55" s="208">
        <v>7420186397</v>
      </c>
      <c r="E55" s="208"/>
      <c r="F55" s="208">
        <v>21262568260</v>
      </c>
    </row>
    <row r="56" spans="1:13" ht="30" customHeight="1" x14ac:dyDescent="0.2">
      <c r="A56" s="323" t="s">
        <v>281</v>
      </c>
      <c r="B56" s="323"/>
      <c r="D56" s="208">
        <v>17930981420</v>
      </c>
      <c r="E56" s="208"/>
      <c r="F56" s="208">
        <v>57732950773</v>
      </c>
    </row>
    <row r="57" spans="1:13" ht="30" customHeight="1" x14ac:dyDescent="0.2">
      <c r="A57" s="323" t="s">
        <v>282</v>
      </c>
      <c r="B57" s="323"/>
      <c r="D57" s="208">
        <v>4007165838</v>
      </c>
      <c r="E57" s="208"/>
      <c r="F57" s="208">
        <v>18199726732</v>
      </c>
    </row>
    <row r="58" spans="1:13" ht="30" customHeight="1" x14ac:dyDescent="0.2">
      <c r="A58" s="323" t="s">
        <v>283</v>
      </c>
      <c r="B58" s="323"/>
      <c r="D58" s="208">
        <v>4835378196</v>
      </c>
      <c r="E58" s="208"/>
      <c r="F58" s="208">
        <v>13057376985</v>
      </c>
    </row>
    <row r="59" spans="1:13" ht="30" customHeight="1" x14ac:dyDescent="0.2">
      <c r="A59" s="323" t="s">
        <v>284</v>
      </c>
      <c r="B59" s="323"/>
      <c r="D59" s="208">
        <v>1975674714</v>
      </c>
      <c r="E59" s="208"/>
      <c r="F59" s="208">
        <v>10881147528</v>
      </c>
    </row>
    <row r="60" spans="1:13" ht="30" customHeight="1" x14ac:dyDescent="0.2">
      <c r="A60" s="323" t="s">
        <v>285</v>
      </c>
      <c r="B60" s="323"/>
      <c r="D60" s="208">
        <v>1430346829</v>
      </c>
      <c r="E60" s="208"/>
      <c r="F60" s="208">
        <v>5917808218</v>
      </c>
    </row>
    <row r="61" spans="1:13" s="27" customFormat="1" ht="30" customHeight="1" x14ac:dyDescent="0.2">
      <c r="A61" s="323" t="s">
        <v>286</v>
      </c>
      <c r="B61" s="323"/>
      <c r="D61" s="208">
        <v>2712538610</v>
      </c>
      <c r="E61" s="208"/>
      <c r="F61" s="208">
        <v>7199999999</v>
      </c>
      <c r="L61" s="73"/>
      <c r="M61" s="73"/>
    </row>
    <row r="62" spans="1:13" ht="30" customHeight="1" x14ac:dyDescent="0.2">
      <c r="A62" s="323" t="s">
        <v>287</v>
      </c>
      <c r="B62" s="323"/>
      <c r="D62" s="208">
        <v>4836065550</v>
      </c>
      <c r="E62" s="208"/>
      <c r="F62" s="208">
        <v>9672131100</v>
      </c>
    </row>
    <row r="63" spans="1:13" ht="30" customHeight="1" x14ac:dyDescent="0.2">
      <c r="A63" s="323" t="s">
        <v>288</v>
      </c>
      <c r="B63" s="323"/>
      <c r="D63" s="208">
        <v>2417879401</v>
      </c>
      <c r="E63" s="208"/>
      <c r="F63" s="208">
        <v>4513661152</v>
      </c>
    </row>
    <row r="64" spans="1:13" ht="30" customHeight="1" x14ac:dyDescent="0.2">
      <c r="A64" s="323" t="s">
        <v>289</v>
      </c>
      <c r="B64" s="323"/>
      <c r="D64" s="208">
        <v>4834618322</v>
      </c>
      <c r="E64" s="208"/>
      <c r="F64" s="208">
        <v>5158469920</v>
      </c>
    </row>
    <row r="65" spans="1:6" ht="30" customHeight="1" x14ac:dyDescent="0.2">
      <c r="A65" s="323" t="s">
        <v>290</v>
      </c>
      <c r="B65" s="323"/>
      <c r="D65" s="208">
        <v>2418032760</v>
      </c>
      <c r="E65" s="25"/>
      <c r="F65" s="208">
        <v>2579234944</v>
      </c>
    </row>
    <row r="66" spans="1:6" ht="30" customHeight="1" x14ac:dyDescent="0.2">
      <c r="A66" s="333" t="s">
        <v>317</v>
      </c>
      <c r="B66" s="333"/>
      <c r="D66" s="208">
        <v>11687158456</v>
      </c>
      <c r="E66" s="25"/>
      <c r="F66" s="208">
        <v>11687158456</v>
      </c>
    </row>
    <row r="67" spans="1:6" ht="30" customHeight="1" x14ac:dyDescent="0.2">
      <c r="A67" s="333" t="s">
        <v>318</v>
      </c>
      <c r="B67" s="333"/>
      <c r="D67" s="208">
        <v>3506147531</v>
      </c>
      <c r="E67" s="25"/>
      <c r="F67" s="208">
        <v>3506147531</v>
      </c>
    </row>
    <row r="68" spans="1:6" ht="30" customHeight="1" x14ac:dyDescent="0.2">
      <c r="A68" s="333" t="s">
        <v>319</v>
      </c>
      <c r="B68" s="333"/>
      <c r="D68" s="208">
        <v>4674863365</v>
      </c>
      <c r="E68" s="25"/>
      <c r="F68" s="208">
        <v>4674863365</v>
      </c>
    </row>
    <row r="69" spans="1:6" ht="30" customHeight="1" x14ac:dyDescent="0.2">
      <c r="A69" s="333" t="s">
        <v>320</v>
      </c>
      <c r="B69" s="333"/>
      <c r="D69" s="208">
        <v>3385245892</v>
      </c>
      <c r="E69" s="25"/>
      <c r="F69" s="208">
        <v>3385245892</v>
      </c>
    </row>
    <row r="70" spans="1:6" ht="30" customHeight="1" x14ac:dyDescent="0.2">
      <c r="A70" s="333" t="s">
        <v>321</v>
      </c>
      <c r="B70" s="333"/>
      <c r="D70" s="238">
        <v>7631147536</v>
      </c>
      <c r="E70" s="25"/>
      <c r="F70" s="238">
        <v>7631147536</v>
      </c>
    </row>
    <row r="71" spans="1:6" ht="30" customHeight="1" thickBot="1" x14ac:dyDescent="0.3">
      <c r="A71" s="293" t="s">
        <v>14</v>
      </c>
      <c r="B71" s="293"/>
      <c r="C71" s="24"/>
      <c r="D71" s="237">
        <f>SUM(D7:D70)</f>
        <v>96908537264</v>
      </c>
      <c r="E71" s="22"/>
      <c r="F71" s="237">
        <f>SUM(F7:F70)</f>
        <v>661969974417</v>
      </c>
    </row>
    <row r="72" spans="1:6" ht="30" customHeight="1" thickTop="1" x14ac:dyDescent="0.2"/>
  </sheetData>
  <mergeCells count="70">
    <mergeCell ref="A58:B58"/>
    <mergeCell ref="A59:B59"/>
    <mergeCell ref="A60:B60"/>
    <mergeCell ref="A4:F4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F1"/>
    <mergeCell ref="A2:F2"/>
    <mergeCell ref="A3:F3"/>
    <mergeCell ref="A7:B7"/>
    <mergeCell ref="A8:B8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6:B36"/>
    <mergeCell ref="A37:B37"/>
    <mergeCell ref="A31:B31"/>
    <mergeCell ref="A32:B32"/>
    <mergeCell ref="A33:B33"/>
    <mergeCell ref="A34:B34"/>
    <mergeCell ref="A35:B35"/>
    <mergeCell ref="A38:B38"/>
    <mergeCell ref="A39:B39"/>
    <mergeCell ref="A40:B40"/>
    <mergeCell ref="A41:B41"/>
    <mergeCell ref="A42:B42"/>
    <mergeCell ref="A48:B48"/>
    <mergeCell ref="A49:B49"/>
    <mergeCell ref="A61:B61"/>
    <mergeCell ref="A43:B43"/>
    <mergeCell ref="A44:B44"/>
    <mergeCell ref="A45:B45"/>
    <mergeCell ref="A46:B46"/>
    <mergeCell ref="A47:B47"/>
    <mergeCell ref="A50:B50"/>
    <mergeCell ref="A51:B51"/>
    <mergeCell ref="A52:B52"/>
    <mergeCell ref="A53:B53"/>
    <mergeCell ref="A54:B54"/>
    <mergeCell ref="A55:B55"/>
    <mergeCell ref="A56:B56"/>
    <mergeCell ref="A57:B57"/>
    <mergeCell ref="A62:B62"/>
    <mergeCell ref="A63:B63"/>
    <mergeCell ref="A64:B64"/>
    <mergeCell ref="A65:B65"/>
    <mergeCell ref="A71:B71"/>
    <mergeCell ref="A66:B66"/>
    <mergeCell ref="A67:B67"/>
    <mergeCell ref="A68:B68"/>
    <mergeCell ref="A69:B69"/>
    <mergeCell ref="A70:B70"/>
  </mergeCells>
  <pageMargins left="0.39" right="0.39" top="0.39" bottom="0.39" header="0" footer="0"/>
  <pageSetup scale="9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H11"/>
  <sheetViews>
    <sheetView rightToLeft="1" view="pageBreakPreview" zoomScaleNormal="100" zoomScaleSheetLayoutView="100" workbookViewId="0">
      <selection activeCell="D11" sqref="D11"/>
    </sheetView>
  </sheetViews>
  <sheetFormatPr defaultRowHeight="30" customHeight="1" x14ac:dyDescent="0.2"/>
  <cols>
    <col min="1" max="1" width="5.140625" style="14" customWidth="1"/>
    <col min="2" max="2" width="41.5703125" style="14" customWidth="1"/>
    <col min="3" max="3" width="1.28515625" style="14" customWidth="1"/>
    <col min="4" max="4" width="19.42578125" style="58" customWidth="1"/>
    <col min="5" max="5" width="1.28515625" style="58" customWidth="1"/>
    <col min="6" max="6" width="24.7109375" style="58" customWidth="1"/>
    <col min="7" max="7" width="0.28515625" style="14" customWidth="1"/>
    <col min="8" max="8" width="12.7109375" style="14" bestFit="1" customWidth="1"/>
    <col min="9" max="16384" width="9.140625" style="14"/>
  </cols>
  <sheetData>
    <row r="1" spans="1:8" ht="30" customHeight="1" x14ac:dyDescent="0.2">
      <c r="A1" s="293" t="s">
        <v>0</v>
      </c>
      <c r="B1" s="293"/>
      <c r="C1" s="293"/>
      <c r="D1" s="293"/>
      <c r="E1" s="293"/>
      <c r="F1" s="293"/>
    </row>
    <row r="2" spans="1:8" ht="30" customHeight="1" x14ac:dyDescent="0.2">
      <c r="A2" s="293" t="s">
        <v>102</v>
      </c>
      <c r="B2" s="293"/>
      <c r="C2" s="293"/>
      <c r="D2" s="293"/>
      <c r="E2" s="293"/>
      <c r="F2" s="293"/>
    </row>
    <row r="3" spans="1:8" ht="30" customHeight="1" x14ac:dyDescent="0.2">
      <c r="A3" s="293" t="s">
        <v>294</v>
      </c>
      <c r="B3" s="293"/>
      <c r="C3" s="293"/>
      <c r="D3" s="293"/>
      <c r="E3" s="293"/>
      <c r="F3" s="293"/>
    </row>
    <row r="4" spans="1:8" s="15" customFormat="1" ht="30" customHeight="1" x14ac:dyDescent="0.2">
      <c r="A4" s="292" t="s">
        <v>240</v>
      </c>
      <c r="B4" s="292"/>
      <c r="C4" s="292"/>
      <c r="D4" s="292"/>
      <c r="E4" s="292"/>
      <c r="F4" s="292"/>
    </row>
    <row r="5" spans="1:8" ht="30" customHeight="1" x14ac:dyDescent="0.2">
      <c r="D5" s="64" t="s">
        <v>113</v>
      </c>
      <c r="F5" s="89" t="str">
        <f>'درآمد سرمایه گذاری در سهام'!$M$5</f>
        <v>از ابتدای سال مالی تا پایان ماه</v>
      </c>
    </row>
    <row r="6" spans="1:8" ht="30" customHeight="1" x14ac:dyDescent="0.2">
      <c r="A6" s="294" t="s">
        <v>112</v>
      </c>
      <c r="B6" s="294"/>
      <c r="D6" s="87" t="s">
        <v>82</v>
      </c>
      <c r="F6" s="87" t="s">
        <v>82</v>
      </c>
    </row>
    <row r="7" spans="1:8" ht="30" customHeight="1" x14ac:dyDescent="0.2">
      <c r="A7" s="324" t="s">
        <v>112</v>
      </c>
      <c r="B7" s="324"/>
      <c r="D7" s="46">
        <v>76800813</v>
      </c>
      <c r="E7" s="83"/>
      <c r="F7" s="46">
        <v>76828063</v>
      </c>
    </row>
    <row r="8" spans="1:8" ht="30" customHeight="1" x14ac:dyDescent="0.2">
      <c r="A8" s="323" t="s">
        <v>186</v>
      </c>
      <c r="B8" s="323"/>
      <c r="D8" s="46">
        <v>0</v>
      </c>
      <c r="E8" s="83"/>
      <c r="F8" s="46">
        <v>421522839</v>
      </c>
    </row>
    <row r="9" spans="1:8" ht="30" customHeight="1" x14ac:dyDescent="0.2">
      <c r="A9" s="323" t="s">
        <v>187</v>
      </c>
      <c r="B9" s="323"/>
      <c r="D9" s="90">
        <v>46311000</v>
      </c>
      <c r="E9" s="83"/>
      <c r="F9" s="90">
        <v>116804338</v>
      </c>
      <c r="H9" s="106"/>
    </row>
    <row r="10" spans="1:8" ht="30" customHeight="1" thickBot="1" x14ac:dyDescent="0.25">
      <c r="A10" s="293" t="s">
        <v>14</v>
      </c>
      <c r="B10" s="293"/>
      <c r="D10" s="97">
        <f>SUM(D7:D9)</f>
        <v>123111813</v>
      </c>
      <c r="E10" s="98"/>
      <c r="F10" s="97">
        <f>SUM(F7:F9)</f>
        <v>615155240</v>
      </c>
      <c r="H10" s="106"/>
    </row>
    <row r="11" spans="1:8" ht="30" customHeight="1" thickTop="1" x14ac:dyDescent="0.2">
      <c r="H11" s="106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23"/>
  <sheetViews>
    <sheetView rightToLeft="1" view="pageBreakPreview" zoomScaleNormal="100" zoomScaleSheetLayoutView="100" workbookViewId="0">
      <selection activeCell="I15" sqref="I15"/>
    </sheetView>
  </sheetViews>
  <sheetFormatPr defaultRowHeight="30" customHeight="1" x14ac:dyDescent="0.2"/>
  <cols>
    <col min="1" max="1" width="39" style="14" customWidth="1"/>
    <col min="2" max="2" width="0.7109375" style="14" customWidth="1"/>
    <col min="3" max="3" width="16.85546875" style="14" customWidth="1"/>
    <col min="4" max="4" width="0.5703125" style="14" customWidth="1"/>
    <col min="5" max="5" width="20.7109375" style="14" customWidth="1"/>
    <col min="6" max="6" width="0.5703125" style="14" customWidth="1"/>
    <col min="7" max="7" width="15.5703125" style="14" customWidth="1"/>
    <col min="8" max="8" width="0.5703125" style="14" customWidth="1"/>
    <col min="9" max="9" width="15" style="14" bestFit="1" customWidth="1"/>
    <col min="10" max="10" width="0.7109375" style="14" customWidth="1"/>
    <col min="11" max="11" width="13.42578125" style="14" bestFit="1" customWidth="1"/>
    <col min="12" max="12" width="0.7109375" style="14" customWidth="1"/>
    <col min="13" max="13" width="15.5703125" style="14" customWidth="1"/>
    <col min="14" max="14" width="0.5703125" style="14" customWidth="1"/>
    <col min="15" max="15" width="17.28515625" style="14" bestFit="1" customWidth="1"/>
    <col min="16" max="16" width="0.5703125" style="14" customWidth="1"/>
    <col min="17" max="17" width="20.85546875" style="14" bestFit="1" customWidth="1"/>
    <col min="18" max="18" width="0.7109375" style="14" customWidth="1"/>
    <col min="19" max="19" width="17.28515625" style="14" bestFit="1" customWidth="1"/>
    <col min="20" max="20" width="0.28515625" style="14" customWidth="1"/>
    <col min="21" max="21" width="9.140625" style="14"/>
    <col min="22" max="23" width="11" style="14" customWidth="1"/>
    <col min="24" max="24" width="13.42578125" style="14" customWidth="1"/>
    <col min="25" max="25" width="15.85546875" style="14" customWidth="1"/>
    <col min="26" max="26" width="13.28515625" style="14" customWidth="1"/>
    <col min="27" max="16384" width="9.140625" style="14"/>
  </cols>
  <sheetData>
    <row r="1" spans="1:26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</row>
    <row r="2" spans="1:26" ht="30" customHeight="1" x14ac:dyDescent="0.2">
      <c r="A2" s="293" t="s">
        <v>102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</row>
    <row r="3" spans="1:26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</row>
    <row r="4" spans="1:26" s="15" customFormat="1" ht="30" customHeight="1" x14ac:dyDescent="0.2">
      <c r="A4" s="292" t="s">
        <v>115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U4" s="42"/>
      <c r="V4" s="42"/>
      <c r="W4" s="42"/>
      <c r="X4" s="42"/>
      <c r="Y4" s="42"/>
      <c r="Z4" s="42"/>
    </row>
    <row r="5" spans="1:26" ht="19.5" customHeight="1" x14ac:dyDescent="0.2">
      <c r="A5" s="294" t="s">
        <v>15</v>
      </c>
      <c r="C5" s="294" t="s">
        <v>188</v>
      </c>
      <c r="D5" s="294"/>
      <c r="E5" s="294"/>
      <c r="F5" s="294"/>
      <c r="G5" s="294"/>
      <c r="I5" s="294" t="s">
        <v>113</v>
      </c>
      <c r="J5" s="294"/>
      <c r="K5" s="294"/>
      <c r="L5" s="294"/>
      <c r="M5" s="294"/>
      <c r="O5" s="294" t="str">
        <f>'درآمد سرمایه گذاری در سهام'!$M$5</f>
        <v>از ابتدای سال مالی تا پایان ماه</v>
      </c>
      <c r="P5" s="294"/>
      <c r="Q5" s="294"/>
      <c r="R5" s="294"/>
      <c r="S5" s="294"/>
      <c r="U5" s="43"/>
      <c r="V5" s="43"/>
      <c r="W5" s="44"/>
      <c r="X5" s="43"/>
      <c r="Y5" s="44"/>
      <c r="Z5" s="43"/>
    </row>
    <row r="6" spans="1:26" ht="38.25" customHeight="1" x14ac:dyDescent="0.2">
      <c r="A6" s="294"/>
      <c r="C6" s="6" t="s">
        <v>189</v>
      </c>
      <c r="D6" s="28"/>
      <c r="E6" s="6" t="s">
        <v>190</v>
      </c>
      <c r="F6" s="28"/>
      <c r="G6" s="6" t="s">
        <v>191</v>
      </c>
      <c r="I6" s="6" t="s">
        <v>192</v>
      </c>
      <c r="J6" s="28"/>
      <c r="K6" s="6" t="s">
        <v>193</v>
      </c>
      <c r="L6" s="28"/>
      <c r="M6" s="6" t="s">
        <v>194</v>
      </c>
      <c r="O6" s="6" t="s">
        <v>192</v>
      </c>
      <c r="P6" s="28"/>
      <c r="Q6" s="6" t="s">
        <v>193</v>
      </c>
      <c r="R6" s="28"/>
      <c r="S6" s="6" t="s">
        <v>194</v>
      </c>
      <c r="U6" s="43"/>
      <c r="V6" s="43"/>
      <c r="W6" s="44"/>
      <c r="X6" s="43"/>
      <c r="Y6" s="44"/>
      <c r="Z6" s="43"/>
    </row>
    <row r="7" spans="1:26" ht="30" customHeight="1" x14ac:dyDescent="0.2">
      <c r="A7" s="3" t="s">
        <v>127</v>
      </c>
      <c r="C7" s="9" t="s">
        <v>195</v>
      </c>
      <c r="D7" s="16"/>
      <c r="E7" s="7">
        <v>1362427</v>
      </c>
      <c r="F7" s="16"/>
      <c r="G7" s="7">
        <v>70</v>
      </c>
      <c r="H7" s="16"/>
      <c r="I7" s="7">
        <v>0</v>
      </c>
      <c r="J7" s="16"/>
      <c r="K7" s="7">
        <v>0</v>
      </c>
      <c r="L7" s="16"/>
      <c r="M7" s="7">
        <v>0</v>
      </c>
      <c r="N7" s="16"/>
      <c r="O7" s="209">
        <v>95369890</v>
      </c>
      <c r="P7" s="207"/>
      <c r="Q7" s="209">
        <v>0</v>
      </c>
      <c r="R7" s="207"/>
      <c r="S7" s="209">
        <f>O7-Q7</f>
        <v>95369890</v>
      </c>
      <c r="U7" s="43"/>
      <c r="V7" s="43"/>
      <c r="W7" s="44"/>
      <c r="X7" s="43"/>
      <c r="Y7" s="44"/>
      <c r="Z7" s="44"/>
    </row>
    <row r="8" spans="1:26" ht="30" customHeight="1" x14ac:dyDescent="0.2">
      <c r="A8" s="4" t="s">
        <v>126</v>
      </c>
      <c r="C8" s="10" t="s">
        <v>196</v>
      </c>
      <c r="D8" s="16"/>
      <c r="E8" s="8">
        <v>406862</v>
      </c>
      <c r="F8" s="16"/>
      <c r="G8" s="8">
        <v>500</v>
      </c>
      <c r="H8" s="16"/>
      <c r="I8" s="8">
        <v>0</v>
      </c>
      <c r="J8" s="16"/>
      <c r="K8" s="8">
        <v>0</v>
      </c>
      <c r="L8" s="16"/>
      <c r="M8" s="8">
        <v>0</v>
      </c>
      <c r="N8" s="16"/>
      <c r="O8" s="208">
        <v>203431000</v>
      </c>
      <c r="P8" s="207"/>
      <c r="Q8" s="208">
        <v>0</v>
      </c>
      <c r="R8" s="207"/>
      <c r="S8" s="208">
        <f t="shared" ref="S8:S10" si="0">O8-Q8</f>
        <v>203431000</v>
      </c>
      <c r="U8" s="43"/>
      <c r="V8" s="43"/>
      <c r="W8" s="43"/>
      <c r="X8" s="44"/>
      <c r="Y8" s="44"/>
      <c r="Z8" s="43"/>
    </row>
    <row r="9" spans="1:26" ht="30" customHeight="1" x14ac:dyDescent="0.2">
      <c r="A9" s="4" t="s">
        <v>12</v>
      </c>
      <c r="C9" s="10" t="s">
        <v>197</v>
      </c>
      <c r="D9" s="16"/>
      <c r="E9" s="8">
        <v>1674447</v>
      </c>
      <c r="F9" s="16"/>
      <c r="G9" s="8">
        <v>110</v>
      </c>
      <c r="H9" s="16"/>
      <c r="I9" s="8">
        <v>0</v>
      </c>
      <c r="J9" s="16"/>
      <c r="K9" s="8">
        <v>0</v>
      </c>
      <c r="L9" s="16"/>
      <c r="M9" s="8">
        <v>0</v>
      </c>
      <c r="N9" s="16"/>
      <c r="O9" s="208">
        <v>184189170</v>
      </c>
      <c r="P9" s="207"/>
      <c r="Q9" s="208">
        <v>0</v>
      </c>
      <c r="R9" s="207"/>
      <c r="S9" s="208">
        <f t="shared" si="0"/>
        <v>184189170</v>
      </c>
      <c r="U9" s="43"/>
      <c r="V9" s="43"/>
      <c r="W9" s="44"/>
      <c r="X9" s="43"/>
      <c r="Y9" s="44"/>
      <c r="Z9" s="44"/>
    </row>
    <row r="10" spans="1:26" ht="30" customHeight="1" x14ac:dyDescent="0.2">
      <c r="A10" s="4" t="s">
        <v>119</v>
      </c>
      <c r="C10" s="10" t="s">
        <v>198</v>
      </c>
      <c r="D10" s="16"/>
      <c r="E10" s="8">
        <v>140</v>
      </c>
      <c r="F10" s="16"/>
      <c r="G10" s="8">
        <v>3000</v>
      </c>
      <c r="H10" s="16"/>
      <c r="I10" s="8">
        <v>0</v>
      </c>
      <c r="J10" s="16"/>
      <c r="K10" s="8">
        <v>0</v>
      </c>
      <c r="L10" s="16"/>
      <c r="M10" s="8">
        <v>0</v>
      </c>
      <c r="N10" s="16"/>
      <c r="O10" s="208">
        <v>420000</v>
      </c>
      <c r="P10" s="207"/>
      <c r="Q10" s="208">
        <v>0</v>
      </c>
      <c r="R10" s="207"/>
      <c r="S10" s="208">
        <f t="shared" si="0"/>
        <v>420000</v>
      </c>
      <c r="U10" s="43"/>
      <c r="V10" s="40"/>
      <c r="W10" s="40"/>
      <c r="X10" s="44"/>
      <c r="Y10" s="44"/>
      <c r="Z10" s="44"/>
    </row>
    <row r="11" spans="1:26" ht="30" customHeight="1" x14ac:dyDescent="0.2">
      <c r="A11" s="4" t="s">
        <v>13</v>
      </c>
      <c r="C11" s="10" t="s">
        <v>235</v>
      </c>
      <c r="D11" s="16"/>
      <c r="E11" s="8">
        <v>58593750</v>
      </c>
      <c r="F11" s="16"/>
      <c r="G11" s="8">
        <v>200</v>
      </c>
      <c r="H11" s="16"/>
      <c r="I11" s="8">
        <v>0</v>
      </c>
      <c r="J11" s="16"/>
      <c r="K11" s="8">
        <v>0</v>
      </c>
      <c r="L11" s="16"/>
      <c r="M11" s="8">
        <v>0</v>
      </c>
      <c r="N11" s="16"/>
      <c r="O11" s="208">
        <v>11718750000</v>
      </c>
      <c r="P11" s="207"/>
      <c r="Q11" s="180">
        <v>0</v>
      </c>
      <c r="R11" s="207"/>
      <c r="S11" s="208">
        <f>O11+Q11</f>
        <v>11718750000</v>
      </c>
    </row>
    <row r="12" spans="1:26" s="201" customFormat="1" ht="30" customHeight="1" x14ac:dyDescent="0.2">
      <c r="A12" s="197" t="s">
        <v>266</v>
      </c>
      <c r="C12" s="45" t="s">
        <v>334</v>
      </c>
      <c r="D12" s="25"/>
      <c r="E12" s="26">
        <v>188</v>
      </c>
      <c r="F12" s="25"/>
      <c r="G12" s="26">
        <v>1540</v>
      </c>
      <c r="H12" s="25"/>
      <c r="I12" s="26">
        <v>289520</v>
      </c>
      <c r="J12" s="25"/>
      <c r="K12" s="365">
        <v>-38063</v>
      </c>
      <c r="L12" s="25"/>
      <c r="M12" s="26">
        <v>251457</v>
      </c>
      <c r="N12" s="25"/>
      <c r="O12" s="208">
        <v>289520</v>
      </c>
      <c r="P12" s="207"/>
      <c r="Q12" s="180">
        <v>-38063</v>
      </c>
      <c r="R12" s="207"/>
      <c r="S12" s="208">
        <v>251457</v>
      </c>
    </row>
    <row r="13" spans="1:26" ht="30" customHeight="1" x14ac:dyDescent="0.2">
      <c r="A13" s="13" t="s">
        <v>14</v>
      </c>
      <c r="C13" s="8"/>
      <c r="D13" s="16"/>
      <c r="E13" s="8"/>
      <c r="F13" s="16"/>
      <c r="G13" s="204"/>
      <c r="H13" s="27"/>
      <c r="I13" s="205">
        <f>SUM(I7:I12)</f>
        <v>289520</v>
      </c>
      <c r="J13" s="27"/>
      <c r="K13" s="352">
        <f>SUM(K7:K12)</f>
        <v>-38063</v>
      </c>
      <c r="L13" s="27"/>
      <c r="M13" s="205">
        <f>SUM(M7:M12)</f>
        <v>251457</v>
      </c>
      <c r="N13" s="27"/>
      <c r="O13" s="205">
        <f>SUM(O7:O12)</f>
        <v>12202449580</v>
      </c>
      <c r="P13" s="27"/>
      <c r="Q13" s="239">
        <f>SUM(Q7:Q12)</f>
        <v>-38063</v>
      </c>
      <c r="R13" s="27"/>
      <c r="S13" s="205">
        <f>SUM(S7:S12)</f>
        <v>12202411517</v>
      </c>
    </row>
    <row r="16" spans="1:26" ht="30" customHeight="1" x14ac:dyDescent="0.2">
      <c r="H16" s="42"/>
    </row>
    <row r="17" spans="1:8" ht="30" customHeight="1" x14ac:dyDescent="0.2">
      <c r="H17" s="56"/>
    </row>
    <row r="18" spans="1:8" ht="30" customHeight="1" x14ac:dyDescent="0.2">
      <c r="H18" s="56">
        <v>203431000</v>
      </c>
    </row>
    <row r="19" spans="1:8" ht="30" customHeight="1" x14ac:dyDescent="0.2">
      <c r="H19" s="56">
        <v>167236435</v>
      </c>
    </row>
    <row r="20" spans="1:8" ht="30" customHeight="1" x14ac:dyDescent="0.2">
      <c r="H20" s="56">
        <v>10388205829</v>
      </c>
    </row>
    <row r="21" spans="1:8" ht="30" customHeight="1" x14ac:dyDescent="0.2">
      <c r="H21" s="56">
        <v>420000</v>
      </c>
    </row>
    <row r="22" spans="1:8" ht="30" customHeight="1" x14ac:dyDescent="0.2">
      <c r="H22" s="41"/>
    </row>
    <row r="23" spans="1:8" ht="30" customHeight="1" x14ac:dyDescent="0.2">
      <c r="A23" s="41"/>
      <c r="B23" s="41"/>
      <c r="C23" s="41"/>
      <c r="D23" s="41"/>
      <c r="E23" s="41"/>
      <c r="F23" s="41"/>
      <c r="G23" s="41"/>
      <c r="H23" s="41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25"/>
  <sheetViews>
    <sheetView rightToLeft="1" view="pageBreakPreview" topLeftCell="A16" zoomScaleNormal="100" zoomScaleSheetLayoutView="100" workbookViewId="0">
      <selection activeCell="O29" sqref="O29"/>
    </sheetView>
  </sheetViews>
  <sheetFormatPr defaultRowHeight="30" customHeight="1" x14ac:dyDescent="0.2"/>
  <cols>
    <col min="1" max="1" width="39.5703125" style="14" bestFit="1" customWidth="1"/>
    <col min="2" max="2" width="0.7109375" style="14" customWidth="1"/>
    <col min="3" max="3" width="11" style="14" bestFit="1" customWidth="1"/>
    <col min="4" max="4" width="1.28515625" style="14" customWidth="1"/>
    <col min="5" max="5" width="11.85546875" style="14" customWidth="1"/>
    <col min="6" max="6" width="0.42578125" style="14" customWidth="1"/>
    <col min="7" max="7" width="22" style="14" bestFit="1" customWidth="1"/>
    <col min="8" max="8" width="0.42578125" style="14" customWidth="1"/>
    <col min="9" max="9" width="10.85546875" style="14" customWidth="1"/>
    <col min="10" max="10" width="0.42578125" style="14" customWidth="1"/>
    <col min="11" max="11" width="22" style="14" bestFit="1" customWidth="1"/>
    <col min="12" max="12" width="0.42578125" style="14" customWidth="1"/>
    <col min="13" max="13" width="23.28515625" style="14" bestFit="1" customWidth="1"/>
    <col min="14" max="14" width="0.5703125" style="14" customWidth="1"/>
    <col min="15" max="15" width="10.85546875" style="14" bestFit="1" customWidth="1"/>
    <col min="16" max="16" width="0.5703125" style="14" customWidth="1"/>
    <col min="17" max="17" width="23.28515625" style="14" bestFit="1" customWidth="1"/>
    <col min="18" max="18" width="0.28515625" style="14" customWidth="1"/>
    <col min="19" max="19" width="9.140625" style="14"/>
    <col min="20" max="20" width="43.42578125" style="138" customWidth="1"/>
    <col min="21" max="21" width="13.5703125" style="138" bestFit="1" customWidth="1"/>
    <col min="22" max="16384" width="9.140625" style="14"/>
  </cols>
  <sheetData>
    <row r="1" spans="1:21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T1" s="135"/>
      <c r="U1" s="135"/>
    </row>
    <row r="2" spans="1:21" ht="30" customHeight="1" x14ac:dyDescent="0.2">
      <c r="A2" s="293" t="s">
        <v>102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T2" s="136"/>
      <c r="U2" s="136"/>
    </row>
    <row r="3" spans="1:21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T3" s="71"/>
      <c r="U3" s="71"/>
    </row>
    <row r="4" spans="1:21" s="15" customFormat="1" ht="30" customHeight="1" x14ac:dyDescent="0.2">
      <c r="A4" s="292" t="s">
        <v>199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T4" s="71"/>
      <c r="U4" s="71"/>
    </row>
    <row r="5" spans="1:21" ht="25.5" customHeight="1" x14ac:dyDescent="0.2">
      <c r="A5" s="294" t="s">
        <v>103</v>
      </c>
      <c r="G5" s="294" t="s">
        <v>113</v>
      </c>
      <c r="H5" s="294"/>
      <c r="I5" s="294"/>
      <c r="J5" s="294"/>
      <c r="K5" s="294"/>
      <c r="M5" s="294" t="str">
        <f>'درآمد سرمایه گذاری در سهام'!$M$5</f>
        <v>از ابتدای سال مالی تا پایان ماه</v>
      </c>
      <c r="N5" s="294"/>
      <c r="O5" s="294"/>
      <c r="P5" s="294"/>
      <c r="Q5" s="294"/>
      <c r="T5" s="71"/>
      <c r="U5" s="71"/>
    </row>
    <row r="6" spans="1:21" ht="38.25" customHeight="1" x14ac:dyDescent="0.2">
      <c r="A6" s="294"/>
      <c r="C6" s="309" t="s">
        <v>37</v>
      </c>
      <c r="D6" s="309"/>
      <c r="E6" s="5" t="s">
        <v>200</v>
      </c>
      <c r="G6" s="6" t="s">
        <v>201</v>
      </c>
      <c r="H6" s="28"/>
      <c r="I6" s="6" t="s">
        <v>193</v>
      </c>
      <c r="J6" s="28"/>
      <c r="K6" s="6" t="s">
        <v>202</v>
      </c>
      <c r="M6" s="6" t="s">
        <v>201</v>
      </c>
      <c r="N6" s="28"/>
      <c r="O6" s="6" t="s">
        <v>193</v>
      </c>
      <c r="P6" s="28"/>
      <c r="Q6" s="6" t="s">
        <v>202</v>
      </c>
      <c r="T6" s="71"/>
      <c r="U6" s="71"/>
    </row>
    <row r="7" spans="1:21" ht="27.95" customHeight="1" x14ac:dyDescent="0.2">
      <c r="A7" s="3" t="s">
        <v>250</v>
      </c>
      <c r="C7" s="55" t="s">
        <v>251</v>
      </c>
      <c r="D7" s="343"/>
      <c r="E7" s="344">
        <v>20.5</v>
      </c>
      <c r="F7" s="34"/>
      <c r="G7" s="60">
        <v>11705907510</v>
      </c>
      <c r="H7" s="240"/>
      <c r="I7" s="241">
        <v>0</v>
      </c>
      <c r="J7" s="240"/>
      <c r="K7" s="60">
        <f>G7</f>
        <v>11705907510</v>
      </c>
      <c r="L7" s="240"/>
      <c r="M7" s="208">
        <v>35008347530</v>
      </c>
      <c r="N7" s="240"/>
      <c r="O7" s="241">
        <v>0</v>
      </c>
      <c r="P7" s="240"/>
      <c r="Q7" s="208">
        <f>M7</f>
        <v>35008347530</v>
      </c>
      <c r="T7" s="71"/>
      <c r="U7" s="71"/>
    </row>
    <row r="8" spans="1:21" ht="27.95" customHeight="1" x14ac:dyDescent="0.2">
      <c r="A8" s="4" t="s">
        <v>248</v>
      </c>
      <c r="C8" s="45" t="s">
        <v>249</v>
      </c>
      <c r="D8" s="25"/>
      <c r="E8" s="345">
        <v>23</v>
      </c>
      <c r="F8" s="34"/>
      <c r="G8" s="60">
        <v>14651543471</v>
      </c>
      <c r="H8" s="240"/>
      <c r="I8" s="242">
        <v>0</v>
      </c>
      <c r="J8" s="240"/>
      <c r="K8" s="60">
        <f t="shared" ref="K8:K23" si="0">G8</f>
        <v>14651543471</v>
      </c>
      <c r="L8" s="240"/>
      <c r="M8" s="208">
        <v>46497538359</v>
      </c>
      <c r="N8" s="240"/>
      <c r="O8" s="242">
        <v>0</v>
      </c>
      <c r="P8" s="240"/>
      <c r="Q8" s="208">
        <f t="shared" ref="Q8:Q23" si="1">M8</f>
        <v>46497538359</v>
      </c>
      <c r="T8" s="71"/>
      <c r="U8" s="137"/>
    </row>
    <row r="9" spans="1:21" ht="27.95" customHeight="1" x14ac:dyDescent="0.2">
      <c r="A9" s="4" t="s">
        <v>50</v>
      </c>
      <c r="C9" s="45" t="s">
        <v>52</v>
      </c>
      <c r="D9" s="25"/>
      <c r="E9" s="345">
        <v>23</v>
      </c>
      <c r="F9" s="34"/>
      <c r="G9" s="60">
        <v>14281543552</v>
      </c>
      <c r="H9" s="240"/>
      <c r="I9" s="242">
        <v>0</v>
      </c>
      <c r="J9" s="240"/>
      <c r="K9" s="60">
        <f t="shared" si="0"/>
        <v>14281543552</v>
      </c>
      <c r="L9" s="240"/>
      <c r="M9" s="208">
        <v>112474151850</v>
      </c>
      <c r="N9" s="240"/>
      <c r="O9" s="242">
        <v>0</v>
      </c>
      <c r="P9" s="240"/>
      <c r="Q9" s="208">
        <f t="shared" si="1"/>
        <v>112474151850</v>
      </c>
      <c r="T9" s="71"/>
      <c r="U9" s="71"/>
    </row>
    <row r="10" spans="1:21" ht="27.95" customHeight="1" x14ac:dyDescent="0.2">
      <c r="A10" s="4" t="s">
        <v>69</v>
      </c>
      <c r="C10" s="45" t="s">
        <v>71</v>
      </c>
      <c r="D10" s="25"/>
      <c r="E10" s="345">
        <v>23</v>
      </c>
      <c r="F10" s="34"/>
      <c r="G10" s="60">
        <v>5320514079</v>
      </c>
      <c r="H10" s="240"/>
      <c r="I10" s="242">
        <v>0</v>
      </c>
      <c r="J10" s="240"/>
      <c r="K10" s="60">
        <f t="shared" si="0"/>
        <v>5320514079</v>
      </c>
      <c r="L10" s="240"/>
      <c r="M10" s="208">
        <v>56397317307</v>
      </c>
      <c r="N10" s="240"/>
      <c r="O10" s="242">
        <v>0</v>
      </c>
      <c r="P10" s="240"/>
      <c r="Q10" s="208">
        <f t="shared" si="1"/>
        <v>56397317307</v>
      </c>
      <c r="T10" s="71"/>
      <c r="U10" s="137"/>
    </row>
    <row r="11" spans="1:21" ht="27.95" customHeight="1" x14ac:dyDescent="0.2">
      <c r="A11" s="4" t="s">
        <v>64</v>
      </c>
      <c r="C11" s="45" t="s">
        <v>66</v>
      </c>
      <c r="D11" s="25"/>
      <c r="E11" s="345">
        <v>20.5</v>
      </c>
      <c r="F11" s="34"/>
      <c r="G11" s="60">
        <v>535796699</v>
      </c>
      <c r="H11" s="240"/>
      <c r="I11" s="242">
        <v>0</v>
      </c>
      <c r="J11" s="240"/>
      <c r="K11" s="60">
        <f t="shared" si="0"/>
        <v>535796699</v>
      </c>
      <c r="L11" s="240"/>
      <c r="M11" s="208">
        <v>20157383079</v>
      </c>
      <c r="N11" s="240"/>
      <c r="O11" s="242">
        <v>0</v>
      </c>
      <c r="P11" s="240"/>
      <c r="Q11" s="208">
        <f t="shared" si="1"/>
        <v>20157383079</v>
      </c>
      <c r="T11" s="71"/>
      <c r="U11" s="137"/>
    </row>
    <row r="12" spans="1:21" ht="27.95" customHeight="1" x14ac:dyDescent="0.2">
      <c r="A12" s="4" t="s">
        <v>67</v>
      </c>
      <c r="C12" s="45" t="s">
        <v>68</v>
      </c>
      <c r="D12" s="25"/>
      <c r="E12" s="345">
        <v>20.5</v>
      </c>
      <c r="F12" s="34"/>
      <c r="G12" s="60">
        <v>1737002280</v>
      </c>
      <c r="H12" s="240"/>
      <c r="I12" s="242">
        <v>0</v>
      </c>
      <c r="J12" s="240"/>
      <c r="K12" s="60">
        <f t="shared" si="0"/>
        <v>1737002280</v>
      </c>
      <c r="L12" s="240"/>
      <c r="M12" s="208">
        <v>21786003606</v>
      </c>
      <c r="N12" s="240"/>
      <c r="O12" s="242">
        <v>0</v>
      </c>
      <c r="P12" s="240"/>
      <c r="Q12" s="208">
        <f t="shared" si="1"/>
        <v>21786003606</v>
      </c>
      <c r="T12" s="71"/>
      <c r="U12" s="137"/>
    </row>
    <row r="13" spans="1:21" ht="27.95" customHeight="1" x14ac:dyDescent="0.2">
      <c r="A13" s="4" t="s">
        <v>61</v>
      </c>
      <c r="C13" s="45" t="s">
        <v>63</v>
      </c>
      <c r="D13" s="25"/>
      <c r="E13" s="345">
        <v>20.5</v>
      </c>
      <c r="F13" s="34"/>
      <c r="G13" s="242">
        <v>1616421433</v>
      </c>
      <c r="H13" s="240"/>
      <c r="I13" s="242">
        <v>0</v>
      </c>
      <c r="J13" s="240"/>
      <c r="K13" s="60">
        <f t="shared" si="0"/>
        <v>1616421433</v>
      </c>
      <c r="L13" s="240"/>
      <c r="M13" s="208">
        <v>19810015897</v>
      </c>
      <c r="N13" s="240"/>
      <c r="O13" s="242">
        <v>0</v>
      </c>
      <c r="P13" s="240"/>
      <c r="Q13" s="208">
        <f t="shared" si="1"/>
        <v>19810015897</v>
      </c>
      <c r="T13" s="71"/>
      <c r="U13" s="137"/>
    </row>
    <row r="14" spans="1:21" ht="27.95" customHeight="1" x14ac:dyDescent="0.2">
      <c r="A14" s="4" t="s">
        <v>53</v>
      </c>
      <c r="C14" s="45" t="s">
        <v>55</v>
      </c>
      <c r="D14" s="25"/>
      <c r="E14" s="345">
        <v>23</v>
      </c>
      <c r="F14" s="34"/>
      <c r="G14" s="242">
        <v>10928257734</v>
      </c>
      <c r="H14" s="240"/>
      <c r="I14" s="242">
        <v>0</v>
      </c>
      <c r="J14" s="240"/>
      <c r="K14" s="60">
        <f t="shared" si="0"/>
        <v>10928257734</v>
      </c>
      <c r="L14" s="240"/>
      <c r="M14" s="208">
        <v>130846727904</v>
      </c>
      <c r="N14" s="240"/>
      <c r="O14" s="242">
        <v>0</v>
      </c>
      <c r="P14" s="240"/>
      <c r="Q14" s="208">
        <f t="shared" si="1"/>
        <v>130846727904</v>
      </c>
      <c r="T14" s="71"/>
      <c r="U14" s="137"/>
    </row>
    <row r="15" spans="1:21" ht="27.95" customHeight="1" x14ac:dyDescent="0.2">
      <c r="A15" s="4" t="s">
        <v>156</v>
      </c>
      <c r="C15" s="45" t="s">
        <v>203</v>
      </c>
      <c r="D15" s="25"/>
      <c r="E15" s="345">
        <v>23</v>
      </c>
      <c r="F15" s="34"/>
      <c r="G15" s="242">
        <v>0</v>
      </c>
      <c r="H15" s="240"/>
      <c r="I15" s="242">
        <v>0</v>
      </c>
      <c r="J15" s="240"/>
      <c r="K15" s="60">
        <f t="shared" si="0"/>
        <v>0</v>
      </c>
      <c r="L15" s="240"/>
      <c r="M15" s="208">
        <v>43943210924</v>
      </c>
      <c r="N15" s="240"/>
      <c r="O15" s="242">
        <v>0</v>
      </c>
      <c r="P15" s="240"/>
      <c r="Q15" s="208">
        <f t="shared" si="1"/>
        <v>43943210924</v>
      </c>
      <c r="T15" s="71"/>
      <c r="U15" s="137"/>
    </row>
    <row r="16" spans="1:21" ht="27.95" customHeight="1" x14ac:dyDescent="0.2">
      <c r="A16" s="4" t="s">
        <v>135</v>
      </c>
      <c r="C16" s="45" t="s">
        <v>204</v>
      </c>
      <c r="D16" s="25"/>
      <c r="E16" s="345">
        <v>17</v>
      </c>
      <c r="F16" s="34"/>
      <c r="G16" s="242">
        <v>0</v>
      </c>
      <c r="H16" s="240"/>
      <c r="I16" s="242">
        <v>0</v>
      </c>
      <c r="J16" s="240"/>
      <c r="K16" s="60">
        <f t="shared" si="0"/>
        <v>0</v>
      </c>
      <c r="L16" s="240"/>
      <c r="M16" s="208">
        <v>2433957924</v>
      </c>
      <c r="N16" s="240"/>
      <c r="O16" s="242">
        <v>0</v>
      </c>
      <c r="P16" s="240"/>
      <c r="Q16" s="208">
        <f t="shared" si="1"/>
        <v>2433957924</v>
      </c>
      <c r="T16" s="71"/>
      <c r="U16" s="137"/>
    </row>
    <row r="17" spans="1:21" ht="27.95" customHeight="1" x14ac:dyDescent="0.2">
      <c r="A17" s="4" t="s">
        <v>58</v>
      </c>
      <c r="C17" s="45" t="s">
        <v>60</v>
      </c>
      <c r="D17" s="25"/>
      <c r="E17" s="345">
        <v>18</v>
      </c>
      <c r="F17" s="34"/>
      <c r="G17" s="242">
        <v>6724019648</v>
      </c>
      <c r="H17" s="240"/>
      <c r="I17" s="242">
        <v>0</v>
      </c>
      <c r="J17" s="240"/>
      <c r="K17" s="60">
        <f t="shared" si="0"/>
        <v>6724019648</v>
      </c>
      <c r="L17" s="240"/>
      <c r="M17" s="208">
        <v>75871559629</v>
      </c>
      <c r="N17" s="240"/>
      <c r="O17" s="242">
        <v>0</v>
      </c>
      <c r="P17" s="240"/>
      <c r="Q17" s="208">
        <f t="shared" si="1"/>
        <v>75871559629</v>
      </c>
      <c r="T17" s="71"/>
      <c r="U17" s="71"/>
    </row>
    <row r="18" spans="1:21" ht="27.95" customHeight="1" x14ac:dyDescent="0.2">
      <c r="A18" s="4" t="s">
        <v>148</v>
      </c>
      <c r="C18" s="45" t="s">
        <v>205</v>
      </c>
      <c r="D18" s="25"/>
      <c r="E18" s="345">
        <v>18</v>
      </c>
      <c r="F18" s="34"/>
      <c r="G18" s="242">
        <v>76536887</v>
      </c>
      <c r="H18" s="240"/>
      <c r="I18" s="242">
        <v>0</v>
      </c>
      <c r="J18" s="240"/>
      <c r="K18" s="60">
        <f t="shared" si="0"/>
        <v>76536887</v>
      </c>
      <c r="L18" s="240"/>
      <c r="M18" s="208">
        <v>2156638440</v>
      </c>
      <c r="N18" s="240"/>
      <c r="O18" s="242">
        <v>0</v>
      </c>
      <c r="P18" s="240"/>
      <c r="Q18" s="208">
        <f t="shared" si="1"/>
        <v>2156638440</v>
      </c>
      <c r="T18" s="71"/>
      <c r="U18" s="71"/>
    </row>
    <row r="19" spans="1:21" ht="27.95" customHeight="1" x14ac:dyDescent="0.2">
      <c r="A19" s="4" t="s">
        <v>56</v>
      </c>
      <c r="C19" s="45" t="s">
        <v>57</v>
      </c>
      <c r="D19" s="25"/>
      <c r="E19" s="345">
        <v>18</v>
      </c>
      <c r="F19" s="34"/>
      <c r="G19" s="242">
        <v>0</v>
      </c>
      <c r="H19" s="240"/>
      <c r="I19" s="242">
        <v>0</v>
      </c>
      <c r="J19" s="240"/>
      <c r="K19" s="60">
        <f t="shared" si="0"/>
        <v>0</v>
      </c>
      <c r="L19" s="240"/>
      <c r="M19" s="208">
        <v>63699976699</v>
      </c>
      <c r="N19" s="240"/>
      <c r="O19" s="242">
        <v>0</v>
      </c>
      <c r="P19" s="240"/>
      <c r="Q19" s="208">
        <f t="shared" si="1"/>
        <v>63699976699</v>
      </c>
      <c r="T19" s="71"/>
      <c r="U19" s="71"/>
    </row>
    <row r="20" spans="1:21" ht="27.95" customHeight="1" x14ac:dyDescent="0.2">
      <c r="A20" s="4" t="s">
        <v>150</v>
      </c>
      <c r="C20" s="45" t="s">
        <v>206</v>
      </c>
      <c r="D20" s="25"/>
      <c r="E20" s="345">
        <v>18</v>
      </c>
      <c r="F20" s="34"/>
      <c r="G20" s="242">
        <v>0</v>
      </c>
      <c r="H20" s="240"/>
      <c r="I20" s="242">
        <v>0</v>
      </c>
      <c r="J20" s="240"/>
      <c r="K20" s="60">
        <f t="shared" si="0"/>
        <v>0</v>
      </c>
      <c r="L20" s="240"/>
      <c r="M20" s="208">
        <v>263076257</v>
      </c>
      <c r="N20" s="240"/>
      <c r="O20" s="242">
        <v>0</v>
      </c>
      <c r="P20" s="240"/>
      <c r="Q20" s="208">
        <f t="shared" si="1"/>
        <v>263076257</v>
      </c>
    </row>
    <row r="21" spans="1:21" ht="27.95" customHeight="1" x14ac:dyDescent="0.2">
      <c r="A21" s="4" t="s">
        <v>146</v>
      </c>
      <c r="C21" s="45" t="s">
        <v>207</v>
      </c>
      <c r="D21" s="346"/>
      <c r="E21" s="345">
        <v>18</v>
      </c>
      <c r="F21" s="35"/>
      <c r="G21" s="242">
        <v>0</v>
      </c>
      <c r="H21" s="242"/>
      <c r="I21" s="242">
        <v>0</v>
      </c>
      <c r="J21" s="242"/>
      <c r="K21" s="60">
        <f t="shared" si="0"/>
        <v>0</v>
      </c>
      <c r="L21" s="242"/>
      <c r="M21" s="347">
        <v>-5054916874</v>
      </c>
      <c r="N21" s="348"/>
      <c r="O21" s="57">
        <v>0</v>
      </c>
      <c r="P21" s="348"/>
      <c r="Q21" s="347">
        <f t="shared" si="1"/>
        <v>-5054916874</v>
      </c>
    </row>
    <row r="22" spans="1:21" customFormat="1" ht="21.75" customHeight="1" x14ac:dyDescent="0.2">
      <c r="A22" s="4" t="s">
        <v>133</v>
      </c>
      <c r="C22" s="45" t="s">
        <v>208</v>
      </c>
      <c r="D22" s="346"/>
      <c r="E22" s="345">
        <v>18</v>
      </c>
      <c r="G22" s="242">
        <v>0</v>
      </c>
      <c r="H22" s="242">
        <v>18</v>
      </c>
      <c r="I22" s="242">
        <v>0</v>
      </c>
      <c r="J22" s="242">
        <v>0</v>
      </c>
      <c r="K22" s="60">
        <f t="shared" si="0"/>
        <v>0</v>
      </c>
      <c r="L22" s="242">
        <v>0</v>
      </c>
      <c r="M22" s="208">
        <v>2303772647</v>
      </c>
      <c r="N22" s="208">
        <v>0</v>
      </c>
      <c r="O22" s="242">
        <v>0</v>
      </c>
      <c r="P22" s="208">
        <v>-5054916874</v>
      </c>
      <c r="Q22" s="208">
        <f t="shared" si="1"/>
        <v>2303772647</v>
      </c>
      <c r="R22" s="39">
        <v>0</v>
      </c>
      <c r="T22" s="39"/>
    </row>
    <row r="23" spans="1:21" ht="27.95" customHeight="1" x14ac:dyDescent="0.2">
      <c r="A23" s="4" t="s">
        <v>134</v>
      </c>
      <c r="C23" s="45" t="s">
        <v>209</v>
      </c>
      <c r="D23" s="346"/>
      <c r="E23" s="345">
        <v>18</v>
      </c>
      <c r="F23" s="35"/>
      <c r="G23" s="242">
        <v>0</v>
      </c>
      <c r="H23" s="240"/>
      <c r="I23" s="242"/>
      <c r="J23" s="240"/>
      <c r="K23" s="60">
        <f t="shared" si="0"/>
        <v>0</v>
      </c>
      <c r="L23" s="240"/>
      <c r="M23" s="208">
        <v>830465622</v>
      </c>
      <c r="N23" s="243"/>
      <c r="O23" s="242">
        <v>0</v>
      </c>
      <c r="P23" s="243"/>
      <c r="Q23" s="208">
        <f t="shared" si="1"/>
        <v>830465622</v>
      </c>
    </row>
    <row r="24" spans="1:21" s="24" customFormat="1" ht="27.95" customHeight="1" thickBot="1" x14ac:dyDescent="0.3">
      <c r="A24" s="13" t="s">
        <v>14</v>
      </c>
      <c r="C24" s="29"/>
      <c r="E24" s="31"/>
      <c r="F24" s="36"/>
      <c r="G24" s="246">
        <f>SUM(G7:G23)</f>
        <v>67577543293</v>
      </c>
      <c r="H24" s="245"/>
      <c r="I24" s="244">
        <v>0</v>
      </c>
      <c r="J24" s="245"/>
      <c r="K24" s="246">
        <f>SUM(K7:K23)</f>
        <v>67577543293</v>
      </c>
      <c r="L24" s="245"/>
      <c r="M24" s="247">
        <f>SUM(M7:M23)</f>
        <v>629425226800</v>
      </c>
      <c r="N24" s="245"/>
      <c r="O24" s="244">
        <v>0</v>
      </c>
      <c r="P24" s="245"/>
      <c r="Q24" s="246">
        <f>SUM(Q7:Q23)</f>
        <v>629425226800</v>
      </c>
      <c r="T24" s="138"/>
      <c r="U24" s="138"/>
    </row>
    <row r="25" spans="1:21" ht="30" customHeight="1" thickTop="1" x14ac:dyDescent="0.2"/>
  </sheetData>
  <mergeCells count="8">
    <mergeCell ref="A1:Q1"/>
    <mergeCell ref="A2:Q2"/>
    <mergeCell ref="A3:Q3"/>
    <mergeCell ref="A5:A6"/>
    <mergeCell ref="G5:K5"/>
    <mergeCell ref="M5:Q5"/>
    <mergeCell ref="C6:D6"/>
    <mergeCell ref="A4:Q4"/>
  </mergeCells>
  <pageMargins left="0.39" right="0.39" top="0.39" bottom="0.39" header="0" footer="0"/>
  <pageSetup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66"/>
  <sheetViews>
    <sheetView rightToLeft="1" view="pageBreakPreview" zoomScale="93" zoomScaleNormal="100" zoomScaleSheetLayoutView="93" workbookViewId="0">
      <selection activeCell="S8" sqref="S8"/>
    </sheetView>
  </sheetViews>
  <sheetFormatPr defaultRowHeight="30" customHeight="1" x14ac:dyDescent="0.2"/>
  <cols>
    <col min="1" max="1" width="32" style="14" customWidth="1"/>
    <col min="2" max="2" width="1.28515625" style="14" customWidth="1"/>
    <col min="3" max="3" width="14.140625" style="14" bestFit="1" customWidth="1"/>
    <col min="4" max="4" width="1.28515625" style="14" customWidth="1"/>
    <col min="5" max="5" width="20.28515625" style="14" bestFit="1" customWidth="1"/>
    <col min="6" max="6" width="1.28515625" style="14" customWidth="1"/>
    <col min="7" max="7" width="20.140625" style="14" bestFit="1" customWidth="1"/>
    <col min="8" max="8" width="1.28515625" style="14" customWidth="1"/>
    <col min="9" max="9" width="18" style="361" customWidth="1"/>
    <col min="10" max="10" width="1.28515625" style="14" customWidth="1"/>
    <col min="11" max="11" width="13.140625" style="14" bestFit="1" customWidth="1"/>
    <col min="12" max="12" width="1.28515625" style="14" customWidth="1"/>
    <col min="13" max="13" width="20.28515625" style="14" bestFit="1" customWidth="1"/>
    <col min="14" max="14" width="1.28515625" style="14" customWidth="1"/>
    <col min="15" max="15" width="20.5703125" style="58" bestFit="1" customWidth="1"/>
    <col min="16" max="16" width="1.28515625" style="58" customWidth="1"/>
    <col min="17" max="17" width="20.28515625" style="357" customWidth="1"/>
    <col min="18" max="18" width="0.28515625" style="58" customWidth="1"/>
    <col min="19" max="19" width="9.140625" style="58"/>
    <col min="20" max="21" width="9.140625" style="14"/>
    <col min="22" max="22" width="26.7109375" style="14" customWidth="1"/>
    <col min="23" max="16384" width="9.140625" style="14"/>
  </cols>
  <sheetData>
    <row r="1" spans="1:21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</row>
    <row r="2" spans="1:21" ht="30" customHeight="1" x14ac:dyDescent="0.2">
      <c r="A2" s="293" t="s">
        <v>102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21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21" s="15" customFormat="1" ht="30" customHeight="1" x14ac:dyDescent="0.2">
      <c r="A4" s="292" t="s">
        <v>215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94"/>
      <c r="S4" s="94"/>
    </row>
    <row r="5" spans="1:21" ht="21.75" customHeight="1" x14ac:dyDescent="0.2">
      <c r="A5" s="294" t="s">
        <v>103</v>
      </c>
      <c r="C5" s="294" t="s">
        <v>113</v>
      </c>
      <c r="D5" s="294"/>
      <c r="E5" s="294"/>
      <c r="F5" s="294"/>
      <c r="G5" s="294"/>
      <c r="H5" s="294"/>
      <c r="I5" s="294"/>
      <c r="K5" s="294" t="str">
        <f>'درآمد سرمایه گذاری در سهام'!$M$5</f>
        <v>از ابتدای سال مالی تا پایان ماه</v>
      </c>
      <c r="L5" s="294"/>
      <c r="M5" s="294"/>
      <c r="N5" s="294"/>
      <c r="O5" s="294"/>
      <c r="P5" s="294"/>
      <c r="Q5" s="294"/>
    </row>
    <row r="6" spans="1:21" ht="38.25" customHeight="1" x14ac:dyDescent="0.2">
      <c r="A6" s="294"/>
      <c r="C6" s="6" t="s">
        <v>6</v>
      </c>
      <c r="D6" s="28"/>
      <c r="E6" s="6" t="s">
        <v>8</v>
      </c>
      <c r="F6" s="28"/>
      <c r="G6" s="6" t="s">
        <v>213</v>
      </c>
      <c r="H6" s="28"/>
      <c r="I6" s="359" t="s">
        <v>216</v>
      </c>
      <c r="K6" s="6" t="s">
        <v>6</v>
      </c>
      <c r="L6" s="28"/>
      <c r="M6" s="6" t="s">
        <v>8</v>
      </c>
      <c r="N6" s="28"/>
      <c r="O6" s="65" t="s">
        <v>213</v>
      </c>
      <c r="P6" s="86"/>
      <c r="Q6" s="354" t="s">
        <v>216</v>
      </c>
      <c r="S6" s="14"/>
      <c r="T6" s="330"/>
      <c r="U6" s="330"/>
    </row>
    <row r="7" spans="1:21" s="58" customFormat="1" ht="30" customHeight="1" x14ac:dyDescent="0.2">
      <c r="A7" s="200" t="s">
        <v>271</v>
      </c>
      <c r="B7" s="206"/>
      <c r="C7" s="209">
        <v>512000</v>
      </c>
      <c r="D7" s="226"/>
      <c r="E7" s="209">
        <v>11480750400</v>
      </c>
      <c r="F7" s="226"/>
      <c r="G7" s="209">
        <v>10734118080</v>
      </c>
      <c r="H7" s="226"/>
      <c r="I7" s="355">
        <v>746632320</v>
      </c>
      <c r="J7" s="226"/>
      <c r="K7" s="209">
        <v>512000</v>
      </c>
      <c r="L7" s="226"/>
      <c r="M7" s="209">
        <v>11480750400</v>
      </c>
      <c r="N7" s="226"/>
      <c r="O7" s="209">
        <v>9988917716</v>
      </c>
      <c r="P7" s="226"/>
      <c r="Q7" s="363">
        <v>1491832684</v>
      </c>
    </row>
    <row r="8" spans="1:21" s="58" customFormat="1" ht="30" customHeight="1" x14ac:dyDescent="0.2">
      <c r="A8" s="197" t="s">
        <v>327</v>
      </c>
      <c r="B8" s="206"/>
      <c r="C8" s="208">
        <v>4913374</v>
      </c>
      <c r="D8" s="226"/>
      <c r="E8" s="208">
        <v>61442392892</v>
      </c>
      <c r="F8" s="226"/>
      <c r="G8" s="208">
        <v>63700893230</v>
      </c>
      <c r="H8" s="226"/>
      <c r="I8" s="180">
        <v>-2258500337</v>
      </c>
      <c r="J8" s="226"/>
      <c r="K8" s="208">
        <v>4913374</v>
      </c>
      <c r="L8" s="226"/>
      <c r="M8" s="208">
        <v>61442392892</v>
      </c>
      <c r="N8" s="226"/>
      <c r="O8" s="208">
        <v>63700893230</v>
      </c>
      <c r="P8" s="226"/>
      <c r="Q8" s="364">
        <v>-2258500337</v>
      </c>
    </row>
    <row r="9" spans="1:21" s="58" customFormat="1" ht="30" customHeight="1" x14ac:dyDescent="0.2">
      <c r="A9" s="197" t="s">
        <v>30</v>
      </c>
      <c r="B9" s="206"/>
      <c r="C9" s="208">
        <v>6502918</v>
      </c>
      <c r="D9" s="226"/>
      <c r="E9" s="208">
        <v>100227818515</v>
      </c>
      <c r="F9" s="226"/>
      <c r="G9" s="208">
        <v>99999987157</v>
      </c>
      <c r="H9" s="226"/>
      <c r="I9" s="180">
        <v>227831358</v>
      </c>
      <c r="J9" s="226"/>
      <c r="K9" s="208">
        <v>6502918</v>
      </c>
      <c r="L9" s="226"/>
      <c r="M9" s="208">
        <v>100227818515</v>
      </c>
      <c r="N9" s="226"/>
      <c r="O9" s="208">
        <v>99999987157</v>
      </c>
      <c r="P9" s="226"/>
      <c r="Q9" s="364">
        <v>227831358</v>
      </c>
    </row>
    <row r="10" spans="1:21" s="58" customFormat="1" ht="30" customHeight="1" x14ac:dyDescent="0.2">
      <c r="A10" s="197" t="s">
        <v>324</v>
      </c>
      <c r="B10" s="206"/>
      <c r="C10" s="208">
        <v>740000</v>
      </c>
      <c r="D10" s="226"/>
      <c r="E10" s="208">
        <v>12284195175</v>
      </c>
      <c r="F10" s="226"/>
      <c r="G10" s="208">
        <v>11788983937</v>
      </c>
      <c r="H10" s="226"/>
      <c r="I10" s="180">
        <v>495211238</v>
      </c>
      <c r="J10" s="226"/>
      <c r="K10" s="208">
        <v>740000</v>
      </c>
      <c r="L10" s="226"/>
      <c r="M10" s="208">
        <v>12284195175</v>
      </c>
      <c r="N10" s="226"/>
      <c r="O10" s="208">
        <v>10023814152</v>
      </c>
      <c r="P10" s="226"/>
      <c r="Q10" s="364">
        <v>2260381023</v>
      </c>
    </row>
    <row r="11" spans="1:21" s="58" customFormat="1" ht="30" customHeight="1" x14ac:dyDescent="0.2">
      <c r="A11" s="197" t="s">
        <v>270</v>
      </c>
      <c r="B11" s="206"/>
      <c r="C11" s="208">
        <v>2000000</v>
      </c>
      <c r="D11" s="226"/>
      <c r="E11" s="208">
        <v>26268768750</v>
      </c>
      <c r="F11" s="226"/>
      <c r="G11" s="208">
        <v>26344678500</v>
      </c>
      <c r="H11" s="226"/>
      <c r="I11" s="180">
        <v>-75909750</v>
      </c>
      <c r="J11" s="226"/>
      <c r="K11" s="208">
        <v>2000000</v>
      </c>
      <c r="L11" s="226"/>
      <c r="M11" s="208">
        <v>26268768750</v>
      </c>
      <c r="N11" s="226"/>
      <c r="O11" s="208">
        <v>25393422240</v>
      </c>
      <c r="P11" s="226"/>
      <c r="Q11" s="364">
        <v>875346510</v>
      </c>
    </row>
    <row r="12" spans="1:21" s="58" customFormat="1" ht="30" customHeight="1" x14ac:dyDescent="0.2">
      <c r="A12" s="197" t="s">
        <v>297</v>
      </c>
      <c r="B12" s="206"/>
      <c r="C12" s="208">
        <v>75</v>
      </c>
      <c r="D12" s="226"/>
      <c r="E12" s="208">
        <v>864823</v>
      </c>
      <c r="F12" s="226"/>
      <c r="G12" s="208">
        <v>798738</v>
      </c>
      <c r="H12" s="226"/>
      <c r="I12" s="180">
        <v>66085</v>
      </c>
      <c r="J12" s="226"/>
      <c r="K12" s="208">
        <v>75</v>
      </c>
      <c r="L12" s="226"/>
      <c r="M12" s="208">
        <v>864823</v>
      </c>
      <c r="N12" s="226"/>
      <c r="O12" s="208">
        <v>798738</v>
      </c>
      <c r="P12" s="226"/>
      <c r="Q12" s="364">
        <v>66085</v>
      </c>
    </row>
    <row r="13" spans="1:21" s="58" customFormat="1" ht="30" customHeight="1" x14ac:dyDescent="0.2">
      <c r="A13" s="197" t="s">
        <v>322</v>
      </c>
      <c r="B13" s="206"/>
      <c r="C13" s="208">
        <v>8828156</v>
      </c>
      <c r="D13" s="226"/>
      <c r="E13" s="208">
        <v>113307092457</v>
      </c>
      <c r="F13" s="226"/>
      <c r="G13" s="208">
        <v>112601678651</v>
      </c>
      <c r="H13" s="226"/>
      <c r="I13" s="180">
        <v>705413806</v>
      </c>
      <c r="J13" s="226"/>
      <c r="K13" s="208">
        <v>8828156</v>
      </c>
      <c r="L13" s="226"/>
      <c r="M13" s="208">
        <v>113307092457</v>
      </c>
      <c r="N13" s="226"/>
      <c r="O13" s="208">
        <v>99519998613</v>
      </c>
      <c r="P13" s="226"/>
      <c r="Q13" s="364">
        <v>13787093844</v>
      </c>
    </row>
    <row r="14" spans="1:21" s="58" customFormat="1" ht="30" customHeight="1" x14ac:dyDescent="0.2">
      <c r="A14" s="197" t="s">
        <v>310</v>
      </c>
      <c r="B14" s="206"/>
      <c r="C14" s="208">
        <v>2913397</v>
      </c>
      <c r="D14" s="226"/>
      <c r="E14" s="208">
        <v>30843063365</v>
      </c>
      <c r="F14" s="226"/>
      <c r="G14" s="208">
        <v>30035016637</v>
      </c>
      <c r="H14" s="226"/>
      <c r="I14" s="180">
        <v>808046728</v>
      </c>
      <c r="J14" s="226"/>
      <c r="K14" s="208">
        <v>2913397</v>
      </c>
      <c r="L14" s="226"/>
      <c r="M14" s="208">
        <v>30843063365</v>
      </c>
      <c r="N14" s="226"/>
      <c r="O14" s="208">
        <v>30035016637</v>
      </c>
      <c r="P14" s="226"/>
      <c r="Q14" s="364">
        <v>808046728</v>
      </c>
    </row>
    <row r="15" spans="1:21" s="58" customFormat="1" ht="30" customHeight="1" x14ac:dyDescent="0.2">
      <c r="A15" s="197" t="s">
        <v>323</v>
      </c>
      <c r="B15" s="206"/>
      <c r="C15" s="208">
        <v>486982</v>
      </c>
      <c r="D15" s="226"/>
      <c r="E15" s="208">
        <v>7534393450</v>
      </c>
      <c r="F15" s="226"/>
      <c r="G15" s="208">
        <v>6595634292</v>
      </c>
      <c r="H15" s="226"/>
      <c r="I15" s="180">
        <v>938759158</v>
      </c>
      <c r="J15" s="226"/>
      <c r="K15" s="208">
        <v>486982</v>
      </c>
      <c r="L15" s="226"/>
      <c r="M15" s="208">
        <v>7534393450</v>
      </c>
      <c r="N15" s="226"/>
      <c r="O15" s="208">
        <v>4875468990</v>
      </c>
      <c r="P15" s="226"/>
      <c r="Q15" s="364">
        <v>2658924460</v>
      </c>
    </row>
    <row r="16" spans="1:21" s="58" customFormat="1" ht="30" customHeight="1" x14ac:dyDescent="0.2">
      <c r="A16" s="197" t="s">
        <v>31</v>
      </c>
      <c r="B16" s="206"/>
      <c r="C16" s="208">
        <v>5241259</v>
      </c>
      <c r="D16" s="226"/>
      <c r="E16" s="208">
        <v>111037086622</v>
      </c>
      <c r="F16" s="226"/>
      <c r="G16" s="208">
        <v>108761365509</v>
      </c>
      <c r="H16" s="226"/>
      <c r="I16" s="180">
        <v>2275721113</v>
      </c>
      <c r="J16" s="226"/>
      <c r="K16" s="208">
        <v>5241259</v>
      </c>
      <c r="L16" s="226"/>
      <c r="M16" s="208">
        <v>111037086622</v>
      </c>
      <c r="N16" s="226"/>
      <c r="O16" s="208">
        <v>104394453335</v>
      </c>
      <c r="P16" s="226"/>
      <c r="Q16" s="364">
        <v>6642633287</v>
      </c>
    </row>
    <row r="17" spans="1:17" s="58" customFormat="1" ht="30" customHeight="1" x14ac:dyDescent="0.2">
      <c r="A17" s="197" t="s">
        <v>296</v>
      </c>
      <c r="B17" s="206"/>
      <c r="C17" s="208">
        <v>94</v>
      </c>
      <c r="D17" s="226"/>
      <c r="E17" s="208">
        <v>4433761</v>
      </c>
      <c r="F17" s="226"/>
      <c r="G17" s="208">
        <v>4095532</v>
      </c>
      <c r="H17" s="226"/>
      <c r="I17" s="180">
        <v>338229</v>
      </c>
      <c r="J17" s="226"/>
      <c r="K17" s="208">
        <v>94</v>
      </c>
      <c r="L17" s="226"/>
      <c r="M17" s="208">
        <v>4433761</v>
      </c>
      <c r="N17" s="226"/>
      <c r="O17" s="208">
        <v>4095532</v>
      </c>
      <c r="P17" s="226"/>
      <c r="Q17" s="364">
        <v>338229</v>
      </c>
    </row>
    <row r="18" spans="1:17" s="58" customFormat="1" ht="30" customHeight="1" x14ac:dyDescent="0.2">
      <c r="A18" s="197" t="s">
        <v>245</v>
      </c>
      <c r="B18" s="206"/>
      <c r="C18" s="208">
        <v>105589</v>
      </c>
      <c r="D18" s="226"/>
      <c r="E18" s="208">
        <v>29950611473</v>
      </c>
      <c r="F18" s="226"/>
      <c r="G18" s="208">
        <v>31087443439</v>
      </c>
      <c r="H18" s="226"/>
      <c r="I18" s="180">
        <v>-1136831965</v>
      </c>
      <c r="J18" s="226"/>
      <c r="K18" s="208">
        <v>105589</v>
      </c>
      <c r="L18" s="226"/>
      <c r="M18" s="208">
        <v>29950611473</v>
      </c>
      <c r="N18" s="226"/>
      <c r="O18" s="208">
        <v>31087443439</v>
      </c>
      <c r="P18" s="226"/>
      <c r="Q18" s="364">
        <v>-1136831965</v>
      </c>
    </row>
    <row r="19" spans="1:17" s="58" customFormat="1" ht="30" customHeight="1" x14ac:dyDescent="0.2">
      <c r="A19" s="197" t="s">
        <v>335</v>
      </c>
      <c r="B19" s="206"/>
      <c r="C19" s="208">
        <v>639</v>
      </c>
      <c r="D19" s="226"/>
      <c r="E19" s="208">
        <v>20977269</v>
      </c>
      <c r="F19" s="226"/>
      <c r="G19" s="208">
        <v>20994309</v>
      </c>
      <c r="H19" s="226"/>
      <c r="I19" s="180">
        <v>-17039</v>
      </c>
      <c r="J19" s="226"/>
      <c r="K19" s="208">
        <v>639</v>
      </c>
      <c r="L19" s="226"/>
      <c r="M19" s="208">
        <v>20977269</v>
      </c>
      <c r="N19" s="226"/>
      <c r="O19" s="208">
        <v>20994309</v>
      </c>
      <c r="P19" s="226"/>
      <c r="Q19" s="364">
        <v>-17039</v>
      </c>
    </row>
    <row r="20" spans="1:17" s="58" customFormat="1" ht="30" customHeight="1" x14ac:dyDescent="0.2">
      <c r="A20" s="197" t="s">
        <v>336</v>
      </c>
      <c r="B20" s="206"/>
      <c r="C20" s="208">
        <v>295388</v>
      </c>
      <c r="D20" s="226"/>
      <c r="E20" s="208">
        <v>7424095768</v>
      </c>
      <c r="F20" s="226"/>
      <c r="G20" s="208">
        <v>7222529226</v>
      </c>
      <c r="H20" s="226"/>
      <c r="I20" s="180">
        <v>201566542</v>
      </c>
      <c r="J20" s="226"/>
      <c r="K20" s="208">
        <v>295388</v>
      </c>
      <c r="L20" s="226"/>
      <c r="M20" s="208">
        <v>7424095768</v>
      </c>
      <c r="N20" s="226"/>
      <c r="O20" s="208">
        <v>7175089764</v>
      </c>
      <c r="P20" s="226"/>
      <c r="Q20" s="364">
        <v>249006004</v>
      </c>
    </row>
    <row r="21" spans="1:17" s="58" customFormat="1" ht="30" customHeight="1" x14ac:dyDescent="0.2">
      <c r="A21" s="197" t="s">
        <v>300</v>
      </c>
      <c r="B21" s="206"/>
      <c r="C21" s="208">
        <v>81</v>
      </c>
      <c r="D21" s="226"/>
      <c r="E21" s="208">
        <v>726272</v>
      </c>
      <c r="F21" s="226"/>
      <c r="G21" s="208">
        <v>562810</v>
      </c>
      <c r="H21" s="226"/>
      <c r="I21" s="180">
        <v>163462</v>
      </c>
      <c r="J21" s="226"/>
      <c r="K21" s="208">
        <v>81</v>
      </c>
      <c r="L21" s="226"/>
      <c r="M21" s="208">
        <v>726272</v>
      </c>
      <c r="N21" s="226"/>
      <c r="O21" s="208">
        <v>562810</v>
      </c>
      <c r="P21" s="226"/>
      <c r="Q21" s="364">
        <v>163462</v>
      </c>
    </row>
    <row r="22" spans="1:17" s="58" customFormat="1" ht="30" customHeight="1" x14ac:dyDescent="0.2">
      <c r="A22" s="197" t="s">
        <v>299</v>
      </c>
      <c r="B22" s="206"/>
      <c r="C22" s="208">
        <v>1167416</v>
      </c>
      <c r="D22" s="226"/>
      <c r="E22" s="208">
        <v>1573597150</v>
      </c>
      <c r="F22" s="226"/>
      <c r="G22" s="208">
        <v>1668855920</v>
      </c>
      <c r="H22" s="226"/>
      <c r="I22" s="180">
        <v>-95258769</v>
      </c>
      <c r="J22" s="226"/>
      <c r="K22" s="208">
        <v>1167416</v>
      </c>
      <c r="L22" s="226"/>
      <c r="M22" s="208">
        <v>1573597150</v>
      </c>
      <c r="N22" s="226"/>
      <c r="O22" s="208">
        <v>1668855920</v>
      </c>
      <c r="P22" s="226"/>
      <c r="Q22" s="364">
        <v>-95258769</v>
      </c>
    </row>
    <row r="23" spans="1:17" s="58" customFormat="1" ht="30" customHeight="1" x14ac:dyDescent="0.2">
      <c r="A23" s="197" t="s">
        <v>246</v>
      </c>
      <c r="B23" s="206"/>
      <c r="C23" s="208">
        <v>58881</v>
      </c>
      <c r="D23" s="226"/>
      <c r="E23" s="208">
        <v>10003764506</v>
      </c>
      <c r="F23" s="226"/>
      <c r="G23" s="208">
        <v>10529745713</v>
      </c>
      <c r="H23" s="226"/>
      <c r="I23" s="180">
        <v>-525981206</v>
      </c>
      <c r="J23" s="226"/>
      <c r="K23" s="208">
        <v>58881</v>
      </c>
      <c r="L23" s="226"/>
      <c r="M23" s="208">
        <v>10003764506</v>
      </c>
      <c r="N23" s="226"/>
      <c r="O23" s="208">
        <v>10529745713</v>
      </c>
      <c r="P23" s="226"/>
      <c r="Q23" s="364">
        <v>-525981206</v>
      </c>
    </row>
    <row r="24" spans="1:17" s="58" customFormat="1" ht="30" customHeight="1" x14ac:dyDescent="0.2">
      <c r="A24" s="197" t="s">
        <v>298</v>
      </c>
      <c r="B24" s="206"/>
      <c r="C24" s="208">
        <v>179</v>
      </c>
      <c r="D24" s="226"/>
      <c r="E24" s="208">
        <v>3085392</v>
      </c>
      <c r="F24" s="226"/>
      <c r="G24" s="208">
        <v>2605917</v>
      </c>
      <c r="H24" s="226"/>
      <c r="I24" s="180">
        <v>479475</v>
      </c>
      <c r="J24" s="226"/>
      <c r="K24" s="208">
        <v>179</v>
      </c>
      <c r="L24" s="226"/>
      <c r="M24" s="208">
        <v>3085392</v>
      </c>
      <c r="N24" s="226"/>
      <c r="O24" s="208">
        <v>2605917</v>
      </c>
      <c r="P24" s="226"/>
      <c r="Q24" s="364">
        <v>479475</v>
      </c>
    </row>
    <row r="25" spans="1:17" s="58" customFormat="1" ht="30" customHeight="1" x14ac:dyDescent="0.2">
      <c r="A25" s="197" t="s">
        <v>337</v>
      </c>
      <c r="B25" s="206"/>
      <c r="C25" s="208">
        <v>1000000</v>
      </c>
      <c r="D25" s="226"/>
      <c r="E25" s="208">
        <v>19576725000</v>
      </c>
      <c r="F25" s="226"/>
      <c r="G25" s="208">
        <v>18650609633</v>
      </c>
      <c r="H25" s="226"/>
      <c r="I25" s="180">
        <v>926115367</v>
      </c>
      <c r="J25" s="226"/>
      <c r="K25" s="208">
        <v>1000000</v>
      </c>
      <c r="L25" s="226"/>
      <c r="M25" s="208">
        <v>19576725000</v>
      </c>
      <c r="N25" s="226"/>
      <c r="O25" s="208">
        <v>18650609633</v>
      </c>
      <c r="P25" s="226"/>
      <c r="Q25" s="364">
        <v>926115367</v>
      </c>
    </row>
    <row r="26" spans="1:17" s="58" customFormat="1" ht="30" customHeight="1" x14ac:dyDescent="0.2">
      <c r="A26" s="197" t="s">
        <v>148</v>
      </c>
      <c r="B26" s="206"/>
      <c r="C26" s="208">
        <v>5000</v>
      </c>
      <c r="D26" s="226"/>
      <c r="E26" s="208">
        <v>4706046874</v>
      </c>
      <c r="F26" s="226"/>
      <c r="G26" s="208">
        <v>4742140331</v>
      </c>
      <c r="H26" s="226"/>
      <c r="I26" s="180">
        <v>-36093456</v>
      </c>
      <c r="J26" s="226"/>
      <c r="K26" s="208">
        <v>5000</v>
      </c>
      <c r="L26" s="226"/>
      <c r="M26" s="208">
        <v>4706046874</v>
      </c>
      <c r="N26" s="226"/>
      <c r="O26" s="208">
        <v>4720855500</v>
      </c>
      <c r="P26" s="226"/>
      <c r="Q26" s="364">
        <v>-14808625</v>
      </c>
    </row>
    <row r="27" spans="1:17" s="58" customFormat="1" ht="30" customHeight="1" x14ac:dyDescent="0.2">
      <c r="A27" s="197" t="s">
        <v>58</v>
      </c>
      <c r="B27" s="206"/>
      <c r="C27" s="208">
        <v>430000</v>
      </c>
      <c r="D27" s="226"/>
      <c r="E27" s="208">
        <v>422183465375</v>
      </c>
      <c r="F27" s="226"/>
      <c r="G27" s="208">
        <v>410054358440</v>
      </c>
      <c r="H27" s="226"/>
      <c r="I27" s="180">
        <v>12129106935</v>
      </c>
      <c r="J27" s="226"/>
      <c r="K27" s="208">
        <v>430000</v>
      </c>
      <c r="L27" s="226"/>
      <c r="M27" s="208">
        <v>422183465375</v>
      </c>
      <c r="N27" s="226"/>
      <c r="O27" s="208">
        <v>393631072470</v>
      </c>
      <c r="P27" s="226"/>
      <c r="Q27" s="364">
        <v>28552392905</v>
      </c>
    </row>
    <row r="28" spans="1:17" s="58" customFormat="1" ht="30" customHeight="1" x14ac:dyDescent="0.2">
      <c r="A28" s="197" t="s">
        <v>53</v>
      </c>
      <c r="B28" s="206"/>
      <c r="C28" s="208">
        <v>450000</v>
      </c>
      <c r="D28" s="226"/>
      <c r="E28" s="208">
        <v>449918437500</v>
      </c>
      <c r="F28" s="226"/>
      <c r="G28" s="208">
        <v>459015669108</v>
      </c>
      <c r="H28" s="226"/>
      <c r="I28" s="180">
        <v>-9097231608</v>
      </c>
      <c r="J28" s="226"/>
      <c r="K28" s="208">
        <v>450000</v>
      </c>
      <c r="L28" s="226"/>
      <c r="M28" s="208">
        <v>449918437500</v>
      </c>
      <c r="N28" s="226"/>
      <c r="O28" s="208">
        <v>450019149108</v>
      </c>
      <c r="P28" s="226"/>
      <c r="Q28" s="364">
        <v>-100711608</v>
      </c>
    </row>
    <row r="29" spans="1:17" s="58" customFormat="1" ht="30" customHeight="1" x14ac:dyDescent="0.2">
      <c r="A29" s="197" t="s">
        <v>61</v>
      </c>
      <c r="B29" s="206"/>
      <c r="C29" s="208">
        <v>95000</v>
      </c>
      <c r="D29" s="226"/>
      <c r="E29" s="208">
        <v>88680673714</v>
      </c>
      <c r="F29" s="226"/>
      <c r="G29" s="208">
        <v>87906564046</v>
      </c>
      <c r="H29" s="226"/>
      <c r="I29" s="180">
        <v>774109668</v>
      </c>
      <c r="J29" s="226"/>
      <c r="K29" s="208">
        <v>95000</v>
      </c>
      <c r="L29" s="226"/>
      <c r="M29" s="208">
        <v>88680673714</v>
      </c>
      <c r="N29" s="226"/>
      <c r="O29" s="208">
        <v>91563401126</v>
      </c>
      <c r="P29" s="226"/>
      <c r="Q29" s="364">
        <v>-2882727411</v>
      </c>
    </row>
    <row r="30" spans="1:17" s="62" customFormat="1" ht="31.5" customHeight="1" x14ac:dyDescent="0.2">
      <c r="A30" s="197" t="s">
        <v>67</v>
      </c>
      <c r="B30" s="249"/>
      <c r="C30" s="208">
        <v>106340</v>
      </c>
      <c r="D30" s="226"/>
      <c r="E30" s="208">
        <v>98346671434</v>
      </c>
      <c r="F30" s="226"/>
      <c r="G30" s="208">
        <v>101111010307</v>
      </c>
      <c r="H30" s="226"/>
      <c r="I30" s="180">
        <v>-2764338872</v>
      </c>
      <c r="J30" s="226"/>
      <c r="K30" s="208">
        <v>106340</v>
      </c>
      <c r="L30" s="226"/>
      <c r="M30" s="208">
        <v>98346671434</v>
      </c>
      <c r="N30" s="226"/>
      <c r="O30" s="208">
        <v>101323651758</v>
      </c>
      <c r="P30" s="226"/>
      <c r="Q30" s="364">
        <v>-2976980323</v>
      </c>
    </row>
    <row r="31" spans="1:17" s="62" customFormat="1" ht="31.5" customHeight="1" x14ac:dyDescent="0.2">
      <c r="A31" s="197" t="s">
        <v>45</v>
      </c>
      <c r="B31" s="249"/>
      <c r="C31" s="208">
        <v>148748</v>
      </c>
      <c r="D31" s="226"/>
      <c r="E31" s="208">
        <v>99345654335</v>
      </c>
      <c r="F31" s="226"/>
      <c r="G31" s="208">
        <v>99622414447</v>
      </c>
      <c r="H31" s="226"/>
      <c r="I31" s="180">
        <v>-276760111</v>
      </c>
      <c r="J31" s="226"/>
      <c r="K31" s="208">
        <v>148748</v>
      </c>
      <c r="L31" s="226"/>
      <c r="M31" s="208">
        <v>99345654335</v>
      </c>
      <c r="N31" s="226"/>
      <c r="O31" s="208">
        <v>94241569963</v>
      </c>
      <c r="P31" s="226"/>
      <c r="Q31" s="364">
        <v>5104084372</v>
      </c>
    </row>
    <row r="32" spans="1:17" s="62" customFormat="1" ht="31.5" customHeight="1" x14ac:dyDescent="0.2">
      <c r="A32" s="197" t="s">
        <v>48</v>
      </c>
      <c r="B32" s="249"/>
      <c r="C32" s="208">
        <v>92903</v>
      </c>
      <c r="D32" s="226"/>
      <c r="E32" s="208">
        <v>53799664643</v>
      </c>
      <c r="F32" s="226"/>
      <c r="G32" s="208">
        <v>54227698063</v>
      </c>
      <c r="H32" s="226"/>
      <c r="I32" s="180">
        <v>-428033419</v>
      </c>
      <c r="J32" s="226"/>
      <c r="K32" s="208">
        <v>92903</v>
      </c>
      <c r="L32" s="226"/>
      <c r="M32" s="208">
        <v>53799664643</v>
      </c>
      <c r="N32" s="226"/>
      <c r="O32" s="208">
        <v>51802498871</v>
      </c>
      <c r="P32" s="226"/>
      <c r="Q32" s="364">
        <v>1997165772</v>
      </c>
    </row>
    <row r="33" spans="1:19" s="62" customFormat="1" ht="31.5" customHeight="1" x14ac:dyDescent="0.2">
      <c r="A33" s="197" t="s">
        <v>69</v>
      </c>
      <c r="B33" s="249"/>
      <c r="C33" s="208">
        <v>200000</v>
      </c>
      <c r="D33" s="226"/>
      <c r="E33" s="208">
        <v>199963750000</v>
      </c>
      <c r="F33" s="226"/>
      <c r="G33" s="208">
        <v>215960850000</v>
      </c>
      <c r="H33" s="226"/>
      <c r="I33" s="180">
        <v>-15997100000</v>
      </c>
      <c r="J33" s="226"/>
      <c r="K33" s="208">
        <v>200000</v>
      </c>
      <c r="L33" s="226"/>
      <c r="M33" s="208">
        <v>199963750000</v>
      </c>
      <c r="N33" s="226"/>
      <c r="O33" s="208">
        <v>200000000000</v>
      </c>
      <c r="P33" s="226"/>
      <c r="Q33" s="364">
        <v>-36250000</v>
      </c>
    </row>
    <row r="34" spans="1:19" s="62" customFormat="1" ht="31.5" customHeight="1" x14ac:dyDescent="0.2">
      <c r="A34" s="197" t="s">
        <v>72</v>
      </c>
      <c r="B34" s="249"/>
      <c r="C34" s="208">
        <v>394484</v>
      </c>
      <c r="D34" s="226"/>
      <c r="E34" s="208">
        <v>229544130744</v>
      </c>
      <c r="F34" s="226"/>
      <c r="G34" s="208">
        <v>231177219079</v>
      </c>
      <c r="H34" s="226"/>
      <c r="I34" s="180">
        <v>-1633088334</v>
      </c>
      <c r="J34" s="226"/>
      <c r="K34" s="208">
        <v>394484</v>
      </c>
      <c r="L34" s="226"/>
      <c r="M34" s="208">
        <v>229544130744</v>
      </c>
      <c r="N34" s="226"/>
      <c r="O34" s="208">
        <v>223312161558</v>
      </c>
      <c r="P34" s="226"/>
      <c r="Q34" s="180">
        <v>6231969186</v>
      </c>
    </row>
    <row r="35" spans="1:19" s="62" customFormat="1" ht="31.5" customHeight="1" x14ac:dyDescent="0.2">
      <c r="A35" s="197" t="s">
        <v>43</v>
      </c>
      <c r="B35" s="249"/>
      <c r="C35" s="208">
        <v>502775</v>
      </c>
      <c r="D35" s="226"/>
      <c r="E35" s="208">
        <v>285021755441</v>
      </c>
      <c r="F35" s="226"/>
      <c r="G35" s="208">
        <v>286429880677</v>
      </c>
      <c r="H35" s="226"/>
      <c r="I35" s="180">
        <v>-1408125235</v>
      </c>
      <c r="J35" s="226"/>
      <c r="K35" s="208">
        <v>502775</v>
      </c>
      <c r="L35" s="226"/>
      <c r="M35" s="208">
        <v>285021755441</v>
      </c>
      <c r="N35" s="226"/>
      <c r="O35" s="208">
        <v>274913064093</v>
      </c>
      <c r="P35" s="226"/>
      <c r="Q35" s="180">
        <v>10108691348</v>
      </c>
    </row>
    <row r="36" spans="1:19" s="62" customFormat="1" ht="31.5" customHeight="1" x14ac:dyDescent="0.2">
      <c r="A36" s="197" t="s">
        <v>39</v>
      </c>
      <c r="B36" s="249"/>
      <c r="C36" s="208">
        <v>302948</v>
      </c>
      <c r="D36" s="226"/>
      <c r="E36" s="208">
        <v>184310445675</v>
      </c>
      <c r="F36" s="226"/>
      <c r="G36" s="208">
        <v>184038205349</v>
      </c>
      <c r="H36" s="226"/>
      <c r="I36" s="180">
        <v>272240326</v>
      </c>
      <c r="J36" s="226"/>
      <c r="K36" s="208">
        <v>302948</v>
      </c>
      <c r="L36" s="226"/>
      <c r="M36" s="208">
        <v>184310445675</v>
      </c>
      <c r="N36" s="226"/>
      <c r="O36" s="208">
        <v>181870665378</v>
      </c>
      <c r="P36" s="226"/>
      <c r="Q36" s="180">
        <v>2439780297</v>
      </c>
    </row>
    <row r="37" spans="1:19" s="62" customFormat="1" ht="31.5" customHeight="1" x14ac:dyDescent="0.2">
      <c r="A37" s="197" t="s">
        <v>305</v>
      </c>
      <c r="B37" s="249"/>
      <c r="C37" s="208">
        <v>200025</v>
      </c>
      <c r="D37" s="226"/>
      <c r="E37" s="208">
        <v>156131213587</v>
      </c>
      <c r="F37" s="226"/>
      <c r="G37" s="208">
        <v>154760253076</v>
      </c>
      <c r="H37" s="226"/>
      <c r="I37" s="180">
        <v>1370960511</v>
      </c>
      <c r="J37" s="226"/>
      <c r="K37" s="208">
        <v>200025</v>
      </c>
      <c r="L37" s="226"/>
      <c r="M37" s="208">
        <v>156131213587</v>
      </c>
      <c r="N37" s="226"/>
      <c r="O37" s="208">
        <v>154760253076</v>
      </c>
      <c r="P37" s="226"/>
      <c r="Q37" s="180">
        <v>1370960511</v>
      </c>
    </row>
    <row r="38" spans="1:19" s="62" customFormat="1" ht="31.5" customHeight="1" x14ac:dyDescent="0.2">
      <c r="A38" s="197" t="s">
        <v>247</v>
      </c>
      <c r="B38" s="249"/>
      <c r="C38" s="208">
        <v>317205</v>
      </c>
      <c r="D38" s="226"/>
      <c r="E38" s="208">
        <v>230185660285</v>
      </c>
      <c r="F38" s="226"/>
      <c r="G38" s="208">
        <v>228942296820</v>
      </c>
      <c r="H38" s="226"/>
      <c r="I38" s="180">
        <v>1243363465</v>
      </c>
      <c r="J38" s="226"/>
      <c r="K38" s="208">
        <v>317205</v>
      </c>
      <c r="L38" s="226"/>
      <c r="M38" s="208">
        <v>230185660285</v>
      </c>
      <c r="N38" s="226"/>
      <c r="O38" s="208">
        <v>225828324174</v>
      </c>
      <c r="P38" s="226"/>
      <c r="Q38" s="180">
        <v>4357336111</v>
      </c>
    </row>
    <row r="39" spans="1:19" s="62" customFormat="1" ht="31.5" customHeight="1" x14ac:dyDescent="0.2">
      <c r="A39" s="197" t="s">
        <v>50</v>
      </c>
      <c r="B39" s="249"/>
      <c r="C39" s="208">
        <v>500000</v>
      </c>
      <c r="D39" s="226"/>
      <c r="E39" s="208">
        <v>548900493750</v>
      </c>
      <c r="F39" s="226"/>
      <c r="G39" s="208">
        <v>548900493750</v>
      </c>
      <c r="H39" s="226"/>
      <c r="I39" s="180">
        <v>0</v>
      </c>
      <c r="J39" s="226"/>
      <c r="K39" s="208">
        <v>500000</v>
      </c>
      <c r="L39" s="226"/>
      <c r="M39" s="208">
        <v>548900493750</v>
      </c>
      <c r="N39" s="226"/>
      <c r="O39" s="208">
        <v>500000000000</v>
      </c>
      <c r="P39" s="226"/>
      <c r="Q39" s="180">
        <v>48900493750</v>
      </c>
    </row>
    <row r="40" spans="1:19" s="62" customFormat="1" ht="31.5" customHeight="1" x14ac:dyDescent="0.2">
      <c r="A40" s="197" t="s">
        <v>224</v>
      </c>
      <c r="B40" s="249"/>
      <c r="C40" s="208">
        <v>478930</v>
      </c>
      <c r="D40" s="226"/>
      <c r="E40" s="208">
        <v>267141829465</v>
      </c>
      <c r="F40" s="226"/>
      <c r="G40" s="208">
        <v>269583605205</v>
      </c>
      <c r="H40" s="226"/>
      <c r="I40" s="180">
        <v>-2441775739</v>
      </c>
      <c r="J40" s="226"/>
      <c r="K40" s="208">
        <v>478930</v>
      </c>
      <c r="L40" s="226"/>
      <c r="M40" s="208">
        <v>267141829465</v>
      </c>
      <c r="N40" s="226"/>
      <c r="O40" s="208">
        <v>257890962961</v>
      </c>
      <c r="P40" s="226"/>
      <c r="Q40" s="180">
        <v>9250866504</v>
      </c>
    </row>
    <row r="41" spans="1:19" s="62" customFormat="1" ht="31.5" customHeight="1" x14ac:dyDescent="0.2">
      <c r="A41" s="197" t="s">
        <v>248</v>
      </c>
      <c r="B41" s="249"/>
      <c r="C41" s="208">
        <v>500000</v>
      </c>
      <c r="D41" s="226"/>
      <c r="E41" s="208">
        <v>499909375000</v>
      </c>
      <c r="F41" s="226"/>
      <c r="G41" s="208">
        <v>499909375000</v>
      </c>
      <c r="H41" s="226"/>
      <c r="I41" s="180">
        <v>0</v>
      </c>
      <c r="J41" s="226"/>
      <c r="K41" s="208">
        <v>500000</v>
      </c>
      <c r="L41" s="226"/>
      <c r="M41" s="208">
        <v>499909375000</v>
      </c>
      <c r="N41" s="226"/>
      <c r="O41" s="208">
        <v>500000000000</v>
      </c>
      <c r="P41" s="226"/>
      <c r="Q41" s="180">
        <v>-90625000</v>
      </c>
    </row>
    <row r="42" spans="1:19" ht="30" customHeight="1" thickBot="1" x14ac:dyDescent="0.25">
      <c r="A42" s="13" t="s">
        <v>14</v>
      </c>
      <c r="B42" s="226"/>
      <c r="C42" s="227">
        <f>SUM(C7:C41)</f>
        <v>39490786</v>
      </c>
      <c r="D42" s="226"/>
      <c r="E42" s="227">
        <f>SUM(E7:E41)</f>
        <v>4361073710862</v>
      </c>
      <c r="F42" s="228"/>
      <c r="G42" s="227">
        <f>SUM(G7:G41)</f>
        <v>4376132630928</v>
      </c>
      <c r="H42" s="228"/>
      <c r="I42" s="360">
        <f>SUM(I7:I41)</f>
        <v>-15058920054</v>
      </c>
      <c r="J42" s="228"/>
      <c r="K42" s="227">
        <f>SUM(K7:K41)</f>
        <v>39490786</v>
      </c>
      <c r="L42" s="228"/>
      <c r="M42" s="227">
        <f>SUM(M7:M41)</f>
        <v>4361073710862</v>
      </c>
      <c r="N42" s="228"/>
      <c r="O42" s="227">
        <f>SUM(O7:O41)</f>
        <v>4222950403881</v>
      </c>
      <c r="P42" s="228"/>
      <c r="Q42" s="360">
        <f>SUM(Q7:Q41)</f>
        <v>138123306989</v>
      </c>
      <c r="S42" s="14"/>
    </row>
    <row r="43" spans="1:19" ht="30" customHeight="1" thickTop="1" x14ac:dyDescent="0.2">
      <c r="M43" s="38"/>
      <c r="O43" s="139"/>
      <c r="S43" s="14"/>
    </row>
    <row r="44" spans="1:19" ht="30" customHeight="1" x14ac:dyDescent="0.2">
      <c r="S44" s="14"/>
    </row>
    <row r="45" spans="1:19" ht="30" customHeight="1" x14ac:dyDescent="0.2">
      <c r="S45" s="14"/>
    </row>
    <row r="46" spans="1:19" ht="30" customHeight="1" x14ac:dyDescent="0.2">
      <c r="S46" s="14"/>
    </row>
    <row r="47" spans="1:19" ht="30" customHeight="1" x14ac:dyDescent="0.2">
      <c r="S47" s="14"/>
    </row>
    <row r="48" spans="1:19" ht="30" customHeight="1" x14ac:dyDescent="0.2">
      <c r="S48" s="14"/>
    </row>
    <row r="49" spans="18:19" ht="30" customHeight="1" x14ac:dyDescent="0.2">
      <c r="S49" s="14"/>
    </row>
    <row r="50" spans="18:19" ht="30" customHeight="1" x14ac:dyDescent="0.2">
      <c r="S50" s="14"/>
    </row>
    <row r="51" spans="18:19" ht="30" customHeight="1" x14ac:dyDescent="0.2">
      <c r="S51" s="14"/>
    </row>
    <row r="52" spans="18:19" ht="30" customHeight="1" x14ac:dyDescent="0.2">
      <c r="S52" s="14"/>
    </row>
    <row r="53" spans="18:19" ht="30" customHeight="1" x14ac:dyDescent="0.2">
      <c r="S53" s="14"/>
    </row>
    <row r="54" spans="18:19" ht="30" customHeight="1" x14ac:dyDescent="0.2">
      <c r="S54" s="14"/>
    </row>
    <row r="55" spans="18:19" ht="30" customHeight="1" x14ac:dyDescent="0.2">
      <c r="R55" s="14"/>
      <c r="S55" s="14"/>
    </row>
    <row r="56" spans="18:19" ht="30" customHeight="1" x14ac:dyDescent="0.2">
      <c r="R56" s="14"/>
      <c r="S56" s="14"/>
    </row>
    <row r="57" spans="18:19" ht="30" customHeight="1" x14ac:dyDescent="0.2">
      <c r="R57" s="14"/>
      <c r="S57" s="14"/>
    </row>
    <row r="58" spans="18:19" ht="30" customHeight="1" x14ac:dyDescent="0.2">
      <c r="R58" s="14"/>
      <c r="S58" s="14"/>
    </row>
    <row r="59" spans="18:19" ht="30" customHeight="1" x14ac:dyDescent="0.2">
      <c r="R59" s="14"/>
      <c r="S59" s="14"/>
    </row>
    <row r="60" spans="18:19" ht="30" customHeight="1" x14ac:dyDescent="0.2">
      <c r="R60" s="14"/>
      <c r="S60" s="14"/>
    </row>
    <row r="61" spans="18:19" ht="30" customHeight="1" x14ac:dyDescent="0.2">
      <c r="R61" s="14"/>
      <c r="S61" s="14"/>
    </row>
    <row r="62" spans="18:19" ht="30" customHeight="1" x14ac:dyDescent="0.2">
      <c r="R62" s="14"/>
      <c r="S62" s="14"/>
    </row>
    <row r="63" spans="18:19" ht="30" customHeight="1" x14ac:dyDescent="0.2">
      <c r="R63" s="14"/>
      <c r="S63" s="14"/>
    </row>
    <row r="64" spans="18:19" ht="30" customHeight="1" x14ac:dyDescent="0.2">
      <c r="R64" s="14"/>
      <c r="S64" s="14"/>
    </row>
    <row r="65" spans="18:19" ht="30" customHeight="1" x14ac:dyDescent="0.2">
      <c r="R65" s="14"/>
      <c r="S65" s="14"/>
    </row>
    <row r="66" spans="18:19" ht="30" customHeight="1" x14ac:dyDescent="0.2">
      <c r="R66" s="14"/>
      <c r="S66" s="14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249977111117893"/>
    <pageSetUpPr fitToPage="1"/>
  </sheetPr>
  <dimension ref="A1:AA74"/>
  <sheetViews>
    <sheetView rightToLeft="1" view="pageBreakPreview" zoomScale="50" zoomScaleNormal="100" zoomScaleSheetLayoutView="50" workbookViewId="0">
      <selection activeCell="Q77" sqref="Q77"/>
    </sheetView>
  </sheetViews>
  <sheetFormatPr defaultRowHeight="30" customHeight="1" x14ac:dyDescent="0.2"/>
  <cols>
    <col min="1" max="1" width="28.5703125" style="58" bestFit="1" customWidth="1"/>
    <col min="2" max="2" width="1.28515625" style="58" customWidth="1"/>
    <col min="3" max="3" width="13.28515625" style="58" bestFit="1" customWidth="1"/>
    <col min="4" max="4" width="1.28515625" style="58" customWidth="1"/>
    <col min="5" max="5" width="19.85546875" style="58" customWidth="1"/>
    <col min="6" max="6" width="1.28515625" style="58" customWidth="1"/>
    <col min="7" max="7" width="21.85546875" style="58" bestFit="1" customWidth="1"/>
    <col min="8" max="8" width="1.28515625" style="58" customWidth="1"/>
    <col min="9" max="9" width="22" style="357" bestFit="1" customWidth="1"/>
    <col min="10" max="10" width="1.28515625" style="58" customWidth="1"/>
    <col min="11" max="11" width="16.7109375" style="58" bestFit="1" customWidth="1"/>
    <col min="12" max="12" width="0.7109375" style="58" customWidth="1"/>
    <col min="13" max="13" width="25" style="58" customWidth="1"/>
    <col min="14" max="14" width="1.28515625" style="58" customWidth="1"/>
    <col min="15" max="15" width="24.7109375" style="58" bestFit="1" customWidth="1"/>
    <col min="16" max="16" width="0.7109375" style="58" customWidth="1"/>
    <col min="17" max="17" width="20.7109375" style="358" customWidth="1"/>
    <col min="18" max="18" width="1.28515625" style="58" customWidth="1"/>
    <col min="19" max="19" width="0.28515625" style="58" customWidth="1"/>
    <col min="20" max="20" width="9.140625" style="58"/>
    <col min="21" max="21" width="14.7109375" style="58" bestFit="1" customWidth="1"/>
    <col min="22" max="22" width="9.85546875" style="58" bestFit="1" customWidth="1"/>
    <col min="23" max="23" width="15.85546875" style="58" bestFit="1" customWidth="1"/>
    <col min="24" max="24" width="15.85546875" style="58" customWidth="1"/>
    <col min="25" max="25" width="10.85546875" style="58" customWidth="1"/>
    <col min="26" max="26" width="12.28515625" style="58" customWidth="1"/>
    <col min="27" max="27" width="14" style="58" bestFit="1" customWidth="1"/>
    <col min="28" max="16384" width="9.140625" style="58"/>
  </cols>
  <sheetData>
    <row r="1" spans="1:27" ht="30" customHeight="1" x14ac:dyDescent="0.2">
      <c r="A1" s="336" t="s">
        <v>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</row>
    <row r="2" spans="1:27" ht="30" customHeight="1" x14ac:dyDescent="0.2">
      <c r="A2" s="336" t="s">
        <v>102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</row>
    <row r="3" spans="1:27" ht="30" customHeight="1" x14ac:dyDescent="0.2">
      <c r="A3" s="336" t="s">
        <v>294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</row>
    <row r="4" spans="1:27" s="94" customFormat="1" ht="30" customHeight="1" x14ac:dyDescent="0.2">
      <c r="A4" s="337" t="s">
        <v>211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</row>
    <row r="5" spans="1:27" ht="25.5" customHeight="1" x14ac:dyDescent="0.2">
      <c r="A5" s="303" t="s">
        <v>103</v>
      </c>
      <c r="C5" s="303" t="s">
        <v>113</v>
      </c>
      <c r="D5" s="303"/>
      <c r="E5" s="303"/>
      <c r="F5" s="303"/>
      <c r="G5" s="303"/>
      <c r="H5" s="303"/>
      <c r="I5" s="303"/>
      <c r="K5" s="303" t="str">
        <f>'درآمد سرمایه گذاری در سهام'!$M$5</f>
        <v>از ابتدای سال مالی تا پایان ماه</v>
      </c>
      <c r="L5" s="303"/>
      <c r="M5" s="303"/>
      <c r="N5" s="303"/>
      <c r="O5" s="303"/>
      <c r="P5" s="303"/>
      <c r="Q5" s="303"/>
      <c r="R5" s="303"/>
    </row>
    <row r="6" spans="1:27" ht="38.25" customHeight="1" x14ac:dyDescent="0.2">
      <c r="A6" s="303"/>
      <c r="C6" s="65" t="s">
        <v>6</v>
      </c>
      <c r="D6" s="86"/>
      <c r="E6" s="65" t="s">
        <v>212</v>
      </c>
      <c r="F6" s="86"/>
      <c r="G6" s="65" t="s">
        <v>213</v>
      </c>
      <c r="H6" s="86"/>
      <c r="I6" s="354" t="s">
        <v>214</v>
      </c>
      <c r="K6" s="65" t="s">
        <v>6</v>
      </c>
      <c r="L6" s="86"/>
      <c r="M6" s="65" t="s">
        <v>212</v>
      </c>
      <c r="N6" s="86"/>
      <c r="O6" s="65" t="s">
        <v>213</v>
      </c>
      <c r="P6" s="86"/>
      <c r="Q6" s="338" t="s">
        <v>214</v>
      </c>
      <c r="R6" s="338"/>
      <c r="T6" s="334"/>
      <c r="U6" s="334"/>
      <c r="V6" s="334"/>
      <c r="W6" s="141"/>
      <c r="X6" s="141"/>
      <c r="Y6" s="141"/>
      <c r="Z6" s="141"/>
      <c r="AA6" s="141"/>
    </row>
    <row r="7" spans="1:27" ht="30" customHeight="1" x14ac:dyDescent="0.2">
      <c r="A7" s="3" t="s">
        <v>260</v>
      </c>
      <c r="B7"/>
      <c r="C7" s="209">
        <v>127581</v>
      </c>
      <c r="D7" s="226"/>
      <c r="E7" s="209">
        <v>6278645794</v>
      </c>
      <c r="F7" s="226"/>
      <c r="G7" s="209">
        <v>6285513647</v>
      </c>
      <c r="H7" s="226"/>
      <c r="I7" s="355">
        <v>-6867853</v>
      </c>
      <c r="J7" s="226"/>
      <c r="K7" s="208">
        <v>127581</v>
      </c>
      <c r="L7" s="226"/>
      <c r="M7" s="209">
        <v>6278645794</v>
      </c>
      <c r="N7" s="226"/>
      <c r="O7" s="209">
        <v>6285513647</v>
      </c>
      <c r="P7" s="226"/>
      <c r="Q7" s="355">
        <v>-6867853</v>
      </c>
      <c r="R7" s="195"/>
      <c r="T7" s="142"/>
      <c r="U7" s="142"/>
      <c r="V7" s="142"/>
      <c r="W7" s="142"/>
      <c r="X7" s="142"/>
      <c r="Y7" s="142"/>
      <c r="Z7" s="142"/>
      <c r="AA7" s="142"/>
    </row>
    <row r="8" spans="1:27" ht="29.25" customHeight="1" x14ac:dyDescent="0.2">
      <c r="A8" s="4" t="s">
        <v>264</v>
      </c>
      <c r="B8"/>
      <c r="C8" s="208">
        <v>518</v>
      </c>
      <c r="D8" s="226"/>
      <c r="E8" s="208">
        <v>4145090</v>
      </c>
      <c r="F8" s="226"/>
      <c r="G8" s="208">
        <v>3039270</v>
      </c>
      <c r="H8" s="226"/>
      <c r="I8" s="180">
        <v>1105820</v>
      </c>
      <c r="J8" s="226"/>
      <c r="K8" s="208">
        <v>518</v>
      </c>
      <c r="L8" s="226"/>
      <c r="M8" s="208">
        <v>4145090</v>
      </c>
      <c r="N8" s="226"/>
      <c r="O8" s="208">
        <v>3039270</v>
      </c>
      <c r="P8" s="226"/>
      <c r="Q8" s="180">
        <v>1105820</v>
      </c>
      <c r="R8" s="192"/>
      <c r="T8" s="143"/>
      <c r="U8" s="144"/>
      <c r="V8" s="145"/>
      <c r="W8" s="145"/>
      <c r="X8" s="145"/>
      <c r="Y8" s="143"/>
      <c r="Z8" s="143"/>
      <c r="AA8" s="145"/>
    </row>
    <row r="9" spans="1:27" ht="30" customHeight="1" x14ac:dyDescent="0.2">
      <c r="A9" s="4" t="s">
        <v>261</v>
      </c>
      <c r="B9"/>
      <c r="C9" s="208">
        <v>18500</v>
      </c>
      <c r="D9" s="226"/>
      <c r="E9" s="208">
        <v>4670396575</v>
      </c>
      <c r="F9" s="226"/>
      <c r="G9" s="208">
        <v>4377972818</v>
      </c>
      <c r="H9" s="226"/>
      <c r="I9" s="180">
        <v>292423757</v>
      </c>
      <c r="J9" s="226"/>
      <c r="K9" s="208">
        <v>18500</v>
      </c>
      <c r="L9" s="226"/>
      <c r="M9" s="208">
        <v>4670396575</v>
      </c>
      <c r="N9" s="226"/>
      <c r="O9" s="208">
        <v>4377972818</v>
      </c>
      <c r="P9" s="226"/>
      <c r="Q9" s="180">
        <v>292423757</v>
      </c>
      <c r="R9" s="192"/>
      <c r="T9" s="143"/>
      <c r="U9" s="144"/>
      <c r="V9" s="145"/>
      <c r="W9" s="145"/>
      <c r="X9" s="145"/>
      <c r="Y9" s="145"/>
      <c r="Z9" s="143"/>
      <c r="AA9" s="145"/>
    </row>
    <row r="10" spans="1:27" ht="30" customHeight="1" x14ac:dyDescent="0.2">
      <c r="A10" s="4" t="s">
        <v>265</v>
      </c>
      <c r="B10"/>
      <c r="C10" s="208">
        <v>108</v>
      </c>
      <c r="D10" s="226"/>
      <c r="E10" s="208">
        <v>1982894</v>
      </c>
      <c r="F10" s="226"/>
      <c r="G10" s="208">
        <v>1474455</v>
      </c>
      <c r="H10" s="226"/>
      <c r="I10" s="180">
        <v>508439</v>
      </c>
      <c r="J10" s="226"/>
      <c r="K10" s="208">
        <v>108</v>
      </c>
      <c r="L10" s="226"/>
      <c r="M10" s="208">
        <v>1982894</v>
      </c>
      <c r="N10" s="226"/>
      <c r="O10" s="208">
        <v>1474455</v>
      </c>
      <c r="P10" s="226"/>
      <c r="Q10" s="180">
        <v>508439</v>
      </c>
      <c r="R10" s="192"/>
      <c r="T10" s="143"/>
      <c r="U10" s="144"/>
      <c r="V10" s="143"/>
      <c r="W10" s="145"/>
      <c r="X10" s="145"/>
      <c r="Y10" s="145"/>
      <c r="Z10" s="145"/>
      <c r="AA10" s="145"/>
    </row>
    <row r="11" spans="1:27" ht="30" customHeight="1" x14ac:dyDescent="0.2">
      <c r="A11" s="4" t="s">
        <v>304</v>
      </c>
      <c r="B11"/>
      <c r="C11" s="208">
        <v>111</v>
      </c>
      <c r="D11" s="226"/>
      <c r="E11" s="208">
        <v>3050890</v>
      </c>
      <c r="F11" s="226"/>
      <c r="G11" s="208">
        <v>2129245</v>
      </c>
      <c r="H11" s="226"/>
      <c r="I11" s="180">
        <v>921645</v>
      </c>
      <c r="J11" s="226"/>
      <c r="K11" s="208">
        <v>111</v>
      </c>
      <c r="L11" s="226"/>
      <c r="M11" s="208">
        <v>3050890</v>
      </c>
      <c r="N11" s="226"/>
      <c r="O11" s="208">
        <v>2129245</v>
      </c>
      <c r="P11" s="226"/>
      <c r="Q11" s="180">
        <v>921645</v>
      </c>
      <c r="R11" s="192"/>
      <c r="T11" s="143"/>
      <c r="U11" s="144"/>
      <c r="V11" s="143"/>
      <c r="W11" s="145"/>
      <c r="X11" s="145"/>
      <c r="Y11" s="143"/>
      <c r="Z11" s="145"/>
      <c r="AA11" s="145"/>
    </row>
    <row r="12" spans="1:27" ht="30" customHeight="1" x14ac:dyDescent="0.2">
      <c r="A12" s="4" t="s">
        <v>266</v>
      </c>
      <c r="B12"/>
      <c r="C12" s="208">
        <v>188</v>
      </c>
      <c r="D12" s="226"/>
      <c r="E12" s="208">
        <v>3935726</v>
      </c>
      <c r="F12" s="226"/>
      <c r="G12" s="208">
        <v>2762399</v>
      </c>
      <c r="H12" s="226"/>
      <c r="I12" s="180">
        <v>1173327</v>
      </c>
      <c r="J12" s="226"/>
      <c r="K12" s="208">
        <v>188</v>
      </c>
      <c r="L12" s="226"/>
      <c r="M12" s="208">
        <v>3935726</v>
      </c>
      <c r="N12" s="226"/>
      <c r="O12" s="208">
        <v>2762399</v>
      </c>
      <c r="P12" s="226"/>
      <c r="Q12" s="180">
        <v>1173327</v>
      </c>
      <c r="R12" s="192"/>
      <c r="T12" s="143"/>
      <c r="U12" s="144"/>
      <c r="V12" s="145"/>
      <c r="W12" s="145"/>
      <c r="X12" s="145"/>
      <c r="Y12" s="145"/>
      <c r="Z12" s="145"/>
      <c r="AA12" s="145"/>
    </row>
    <row r="13" spans="1:27" ht="30" customHeight="1" x14ac:dyDescent="0.2">
      <c r="A13" s="4" t="s">
        <v>301</v>
      </c>
      <c r="B13"/>
      <c r="C13" s="208">
        <v>5120</v>
      </c>
      <c r="D13" s="226"/>
      <c r="E13" s="208">
        <v>19996672</v>
      </c>
      <c r="F13" s="226"/>
      <c r="G13" s="208">
        <v>16880928</v>
      </c>
      <c r="H13" s="226"/>
      <c r="I13" s="180">
        <v>3115744</v>
      </c>
      <c r="J13" s="226"/>
      <c r="K13" s="208">
        <v>5120</v>
      </c>
      <c r="L13" s="226"/>
      <c r="M13" s="208">
        <v>19996672</v>
      </c>
      <c r="N13" s="226"/>
      <c r="O13" s="208">
        <v>16880928</v>
      </c>
      <c r="P13" s="226"/>
      <c r="Q13" s="180">
        <v>3115744</v>
      </c>
      <c r="R13" s="192"/>
      <c r="T13" s="143"/>
      <c r="U13" s="144"/>
      <c r="V13" s="145"/>
      <c r="W13" s="145"/>
      <c r="X13" s="145"/>
      <c r="Y13" s="145"/>
      <c r="Z13" s="145"/>
      <c r="AA13" s="145"/>
    </row>
    <row r="14" spans="1:27" ht="30" customHeight="1" x14ac:dyDescent="0.2">
      <c r="A14" s="4" t="s">
        <v>302</v>
      </c>
      <c r="B14"/>
      <c r="C14" s="208">
        <v>1200000</v>
      </c>
      <c r="D14" s="226"/>
      <c r="E14" s="208">
        <v>3967452382</v>
      </c>
      <c r="F14" s="226"/>
      <c r="G14" s="208">
        <v>3803126010</v>
      </c>
      <c r="H14" s="226"/>
      <c r="I14" s="180">
        <v>164326372</v>
      </c>
      <c r="J14" s="226"/>
      <c r="K14" s="208">
        <v>1200000</v>
      </c>
      <c r="L14" s="226"/>
      <c r="M14" s="208">
        <v>3967452382</v>
      </c>
      <c r="N14" s="226"/>
      <c r="O14" s="208">
        <v>3803126010</v>
      </c>
      <c r="P14" s="226"/>
      <c r="Q14" s="236">
        <v>164326372</v>
      </c>
      <c r="R14" s="192"/>
      <c r="T14" s="143"/>
      <c r="U14" s="144"/>
      <c r="V14" s="143"/>
      <c r="W14" s="145"/>
      <c r="X14" s="145"/>
      <c r="Y14" s="145"/>
      <c r="Z14" s="145"/>
      <c r="AA14" s="145"/>
    </row>
    <row r="15" spans="1:27" ht="30" customHeight="1" x14ac:dyDescent="0.2">
      <c r="A15" s="4" t="s">
        <v>307</v>
      </c>
      <c r="B15"/>
      <c r="C15" s="208">
        <v>1106676</v>
      </c>
      <c r="D15" s="226"/>
      <c r="E15" s="208">
        <v>19027117658</v>
      </c>
      <c r="F15" s="226"/>
      <c r="G15" s="208">
        <v>19646674138</v>
      </c>
      <c r="H15" s="226"/>
      <c r="I15" s="180">
        <v>-619556480</v>
      </c>
      <c r="J15" s="226"/>
      <c r="K15" s="208">
        <v>1106676</v>
      </c>
      <c r="L15" s="226"/>
      <c r="M15" s="208">
        <v>19027117658</v>
      </c>
      <c r="N15" s="226"/>
      <c r="O15" s="208">
        <v>19646674138</v>
      </c>
      <c r="P15" s="226"/>
      <c r="Q15" s="180">
        <v>-619556480</v>
      </c>
      <c r="R15" s="192"/>
      <c r="T15" s="143"/>
      <c r="U15" s="144"/>
      <c r="V15" s="145"/>
      <c r="W15" s="145"/>
      <c r="X15" s="145"/>
      <c r="Y15" s="143"/>
      <c r="Z15" s="143"/>
      <c r="AA15" s="145"/>
    </row>
    <row r="16" spans="1:27" ht="30" customHeight="1" x14ac:dyDescent="0.2">
      <c r="A16" s="4" t="s">
        <v>303</v>
      </c>
      <c r="B16"/>
      <c r="C16" s="208">
        <v>98</v>
      </c>
      <c r="D16" s="226"/>
      <c r="E16" s="208">
        <v>863625</v>
      </c>
      <c r="F16" s="226"/>
      <c r="G16" s="208">
        <v>669945</v>
      </c>
      <c r="H16" s="226"/>
      <c r="I16" s="180">
        <v>193680</v>
      </c>
      <c r="J16" s="226"/>
      <c r="K16" s="208">
        <v>98</v>
      </c>
      <c r="L16" s="226"/>
      <c r="M16" s="208">
        <v>863625</v>
      </c>
      <c r="N16" s="226"/>
      <c r="O16" s="208">
        <v>669945</v>
      </c>
      <c r="P16" s="226"/>
      <c r="Q16" s="180">
        <v>193680</v>
      </c>
      <c r="R16" s="192"/>
      <c r="T16" s="143"/>
      <c r="U16" s="144"/>
      <c r="V16" s="145"/>
      <c r="W16" s="145"/>
      <c r="X16" s="145"/>
      <c r="Y16" s="145"/>
      <c r="Z16" s="145"/>
      <c r="AA16" s="145"/>
    </row>
    <row r="17" spans="1:27" ht="30" customHeight="1" x14ac:dyDescent="0.2">
      <c r="A17" s="4" t="s">
        <v>58</v>
      </c>
      <c r="B17"/>
      <c r="C17" s="208">
        <v>15000</v>
      </c>
      <c r="D17" s="226"/>
      <c r="E17" s="208">
        <v>14727330188</v>
      </c>
      <c r="F17" s="226"/>
      <c r="G17" s="208">
        <v>13731316481</v>
      </c>
      <c r="H17" s="226"/>
      <c r="I17" s="180">
        <v>996013707</v>
      </c>
      <c r="J17" s="226"/>
      <c r="K17" s="208">
        <v>35000</v>
      </c>
      <c r="L17" s="226"/>
      <c r="M17" s="208">
        <v>34223795813</v>
      </c>
      <c r="N17" s="226"/>
      <c r="O17" s="208">
        <v>32039738456</v>
      </c>
      <c r="P17" s="226"/>
      <c r="Q17" s="180">
        <v>2184057357</v>
      </c>
      <c r="R17" s="192"/>
    </row>
    <row r="18" spans="1:27" ht="30" customHeight="1" x14ac:dyDescent="0.2">
      <c r="A18" s="4" t="s">
        <v>53</v>
      </c>
      <c r="B18"/>
      <c r="C18" s="208">
        <v>5000</v>
      </c>
      <c r="D18" s="226"/>
      <c r="E18" s="208">
        <v>4999093750</v>
      </c>
      <c r="F18" s="226"/>
      <c r="G18" s="208">
        <v>5000212767</v>
      </c>
      <c r="H18" s="226"/>
      <c r="I18" s="180">
        <v>-1119017</v>
      </c>
      <c r="J18" s="226"/>
      <c r="K18" s="208">
        <v>5000</v>
      </c>
      <c r="L18" s="226"/>
      <c r="M18" s="208">
        <v>4999093750</v>
      </c>
      <c r="N18" s="226"/>
      <c r="O18" s="208">
        <v>5000212767</v>
      </c>
      <c r="P18" s="226"/>
      <c r="Q18" s="180">
        <v>-1119017</v>
      </c>
      <c r="R18" s="192"/>
    </row>
    <row r="19" spans="1:27" ht="30" customHeight="1" x14ac:dyDescent="0.2">
      <c r="A19" s="4" t="s">
        <v>64</v>
      </c>
      <c r="B19"/>
      <c r="C19" s="208">
        <v>102957</v>
      </c>
      <c r="D19" s="226"/>
      <c r="E19" s="208">
        <v>102957000000</v>
      </c>
      <c r="F19" s="226"/>
      <c r="G19" s="208">
        <v>100566639712</v>
      </c>
      <c r="H19" s="226"/>
      <c r="I19" s="180">
        <v>2390360288</v>
      </c>
      <c r="J19" s="226"/>
      <c r="K19" s="208">
        <v>102957</v>
      </c>
      <c r="L19" s="226"/>
      <c r="M19" s="208">
        <v>102957000000</v>
      </c>
      <c r="N19" s="226"/>
      <c r="O19" s="208">
        <v>100566639712</v>
      </c>
      <c r="P19" s="226"/>
      <c r="Q19" s="180">
        <v>2390360288</v>
      </c>
      <c r="R19" s="192"/>
    </row>
    <row r="20" spans="1:27" ht="30" customHeight="1" x14ac:dyDescent="0.2">
      <c r="A20" s="4" t="s">
        <v>224</v>
      </c>
      <c r="B20"/>
      <c r="C20" s="208">
        <v>10</v>
      </c>
      <c r="D20" s="226"/>
      <c r="E20" s="208">
        <v>5553996</v>
      </c>
      <c r="F20" s="226"/>
      <c r="G20" s="208">
        <v>5384732</v>
      </c>
      <c r="H20" s="226"/>
      <c r="I20" s="180">
        <v>169264</v>
      </c>
      <c r="J20" s="226"/>
      <c r="K20" s="208">
        <v>10</v>
      </c>
      <c r="L20" s="226"/>
      <c r="M20" s="208">
        <v>5553996</v>
      </c>
      <c r="N20" s="226"/>
      <c r="O20" s="208">
        <v>5384732</v>
      </c>
      <c r="P20" s="226"/>
      <c r="Q20" s="180">
        <v>169264</v>
      </c>
      <c r="R20" s="192"/>
    </row>
    <row r="21" spans="1:27" ht="30" customHeight="1" x14ac:dyDescent="0.2">
      <c r="A21" s="4" t="s">
        <v>30</v>
      </c>
      <c r="B21"/>
      <c r="C21" s="208">
        <v>0</v>
      </c>
      <c r="D21" s="226"/>
      <c r="E21" s="208">
        <v>0</v>
      </c>
      <c r="F21" s="226"/>
      <c r="G21" s="208">
        <v>0</v>
      </c>
      <c r="H21" s="226"/>
      <c r="I21" s="180">
        <v>0</v>
      </c>
      <c r="J21" s="226"/>
      <c r="K21" s="208">
        <v>30611719</v>
      </c>
      <c r="L21" s="226"/>
      <c r="M21" s="208">
        <v>372077390821</v>
      </c>
      <c r="N21" s="226"/>
      <c r="O21" s="208">
        <v>361086195147</v>
      </c>
      <c r="P21" s="226"/>
      <c r="Q21" s="180">
        <v>10991195674</v>
      </c>
      <c r="R21" s="192"/>
      <c r="T21" s="143"/>
      <c r="U21" s="144"/>
      <c r="V21" s="143"/>
      <c r="W21" s="145"/>
      <c r="X21" s="145"/>
      <c r="Y21" s="143"/>
      <c r="Z21" s="145"/>
      <c r="AA21" s="145"/>
    </row>
    <row r="22" spans="1:27" ht="30" customHeight="1" x14ac:dyDescent="0.2">
      <c r="A22" s="4" t="s">
        <v>329</v>
      </c>
      <c r="B22"/>
      <c r="C22" s="208">
        <v>0</v>
      </c>
      <c r="D22" s="226"/>
      <c r="E22" s="208">
        <v>0</v>
      </c>
      <c r="F22" s="226"/>
      <c r="G22" s="208">
        <v>0</v>
      </c>
      <c r="H22" s="226"/>
      <c r="I22" s="180">
        <v>0</v>
      </c>
      <c r="J22" s="226"/>
      <c r="K22" s="208">
        <v>2000000</v>
      </c>
      <c r="L22" s="226"/>
      <c r="M22" s="208">
        <v>20956809051</v>
      </c>
      <c r="N22" s="226"/>
      <c r="O22" s="208">
        <v>20023200000</v>
      </c>
      <c r="P22" s="226"/>
      <c r="Q22" s="180">
        <v>933609051</v>
      </c>
      <c r="R22" s="84"/>
      <c r="T22" s="143"/>
      <c r="U22" s="144"/>
      <c r="V22" s="145"/>
      <c r="W22" s="145"/>
      <c r="X22" s="145"/>
      <c r="Y22" s="143"/>
      <c r="Z22" s="143"/>
      <c r="AA22" s="145"/>
    </row>
    <row r="23" spans="1:27" ht="30" customHeight="1" x14ac:dyDescent="0.2">
      <c r="A23" s="4" t="s">
        <v>118</v>
      </c>
      <c r="B23"/>
      <c r="C23" s="208">
        <v>0</v>
      </c>
      <c r="D23" s="226"/>
      <c r="E23" s="208">
        <v>0</v>
      </c>
      <c r="F23" s="226"/>
      <c r="G23" s="208">
        <v>0</v>
      </c>
      <c r="H23" s="226"/>
      <c r="I23" s="180">
        <v>0</v>
      </c>
      <c r="J23" s="226"/>
      <c r="K23" s="208">
        <v>59</v>
      </c>
      <c r="L23" s="226"/>
      <c r="M23" s="208">
        <v>1765336</v>
      </c>
      <c r="N23" s="226"/>
      <c r="O23" s="208">
        <v>1214080</v>
      </c>
      <c r="P23" s="226"/>
      <c r="Q23" s="180">
        <v>551256</v>
      </c>
      <c r="R23" s="192"/>
      <c r="T23" s="143"/>
      <c r="U23" s="144"/>
      <c r="V23" s="145"/>
      <c r="W23" s="145"/>
      <c r="X23" s="145"/>
      <c r="Y23" s="143"/>
      <c r="Z23" s="143"/>
      <c r="AA23" s="145"/>
    </row>
    <row r="24" spans="1:27" ht="30" customHeight="1" x14ac:dyDescent="0.2">
      <c r="A24" s="4" t="s">
        <v>119</v>
      </c>
      <c r="B24"/>
      <c r="C24" s="208">
        <v>0</v>
      </c>
      <c r="D24" s="226"/>
      <c r="E24" s="208">
        <v>0</v>
      </c>
      <c r="F24" s="226"/>
      <c r="G24" s="208">
        <v>0</v>
      </c>
      <c r="H24" s="226"/>
      <c r="I24" s="180">
        <v>0</v>
      </c>
      <c r="J24" s="226"/>
      <c r="K24" s="208">
        <v>140</v>
      </c>
      <c r="L24" s="226"/>
      <c r="M24" s="208">
        <v>900413</v>
      </c>
      <c r="N24" s="226"/>
      <c r="O24" s="208">
        <v>1189257</v>
      </c>
      <c r="P24" s="226"/>
      <c r="Q24" s="180">
        <v>-288844</v>
      </c>
      <c r="R24" s="192"/>
      <c r="T24" s="143"/>
      <c r="U24" s="144"/>
      <c r="V24" s="143"/>
      <c r="W24" s="145"/>
      <c r="X24" s="145"/>
      <c r="Y24" s="145"/>
      <c r="Z24" s="145"/>
      <c r="AA24" s="145"/>
    </row>
    <row r="25" spans="1:27" ht="30" customHeight="1" x14ac:dyDescent="0.2">
      <c r="A25" s="4" t="s">
        <v>120</v>
      </c>
      <c r="B25"/>
      <c r="C25" s="208">
        <v>0</v>
      </c>
      <c r="D25" s="226"/>
      <c r="E25" s="208">
        <v>0</v>
      </c>
      <c r="F25" s="226"/>
      <c r="G25" s="208">
        <v>0</v>
      </c>
      <c r="H25" s="226"/>
      <c r="I25" s="180">
        <v>0</v>
      </c>
      <c r="J25" s="226"/>
      <c r="K25" s="208">
        <v>1368920</v>
      </c>
      <c r="L25" s="226"/>
      <c r="M25" s="208">
        <v>3405278961</v>
      </c>
      <c r="N25" s="226"/>
      <c r="O25" s="208">
        <v>2978736313</v>
      </c>
      <c r="P25" s="226"/>
      <c r="Q25" s="180">
        <v>426542648</v>
      </c>
      <c r="R25" s="192"/>
      <c r="T25" s="143"/>
      <c r="U25" s="144"/>
      <c r="V25" s="145"/>
      <c r="W25" s="145"/>
      <c r="X25" s="145"/>
      <c r="Y25" s="145"/>
      <c r="Z25" s="145"/>
      <c r="AA25" s="145"/>
    </row>
    <row r="26" spans="1:27" ht="30" customHeight="1" x14ac:dyDescent="0.2">
      <c r="A26" s="4" t="s">
        <v>121</v>
      </c>
      <c r="B26"/>
      <c r="C26" s="208">
        <v>0</v>
      </c>
      <c r="D26" s="226"/>
      <c r="E26" s="208">
        <v>0</v>
      </c>
      <c r="F26" s="226"/>
      <c r="G26" s="208">
        <v>0</v>
      </c>
      <c r="H26" s="226"/>
      <c r="I26" s="180">
        <v>0</v>
      </c>
      <c r="J26" s="226"/>
      <c r="K26" s="208">
        <v>19612335</v>
      </c>
      <c r="L26" s="226"/>
      <c r="M26" s="208">
        <v>120967529464</v>
      </c>
      <c r="N26" s="226"/>
      <c r="O26" s="208">
        <v>114717346200</v>
      </c>
      <c r="P26" s="226"/>
      <c r="Q26" s="180">
        <v>6250183264</v>
      </c>
      <c r="R26" s="192"/>
      <c r="T26" s="143"/>
      <c r="U26" s="144"/>
      <c r="V26" s="145"/>
      <c r="W26" s="145"/>
      <c r="X26" s="145"/>
      <c r="Y26" s="145"/>
      <c r="Z26" s="143"/>
      <c r="AA26" s="145"/>
    </row>
    <row r="27" spans="1:27" ht="30" customHeight="1" x14ac:dyDescent="0.2">
      <c r="A27" s="4" t="s">
        <v>122</v>
      </c>
      <c r="B27"/>
      <c r="C27" s="208">
        <v>0</v>
      </c>
      <c r="D27" s="226"/>
      <c r="E27" s="208">
        <v>0</v>
      </c>
      <c r="F27" s="226"/>
      <c r="G27" s="208">
        <v>0</v>
      </c>
      <c r="H27" s="226"/>
      <c r="I27" s="180">
        <v>0</v>
      </c>
      <c r="J27" s="226"/>
      <c r="K27" s="208">
        <v>704</v>
      </c>
      <c r="L27" s="226"/>
      <c r="M27" s="208">
        <v>2279288</v>
      </c>
      <c r="N27" s="226"/>
      <c r="O27" s="208">
        <v>1738342</v>
      </c>
      <c r="P27" s="226"/>
      <c r="Q27" s="180">
        <v>540946</v>
      </c>
      <c r="R27" s="192"/>
      <c r="T27" s="143"/>
      <c r="U27" s="144"/>
      <c r="V27" s="145"/>
      <c r="W27" s="145"/>
      <c r="X27" s="145"/>
      <c r="Y27" s="145"/>
      <c r="Z27" s="145"/>
      <c r="AA27" s="145"/>
    </row>
    <row r="28" spans="1:27" ht="30" customHeight="1" x14ac:dyDescent="0.2">
      <c r="A28" s="4" t="s">
        <v>323</v>
      </c>
      <c r="B28"/>
      <c r="C28" s="208">
        <v>0</v>
      </c>
      <c r="D28" s="226"/>
      <c r="E28" s="208">
        <v>0</v>
      </c>
      <c r="F28" s="226"/>
      <c r="G28" s="208">
        <v>0</v>
      </c>
      <c r="H28" s="226"/>
      <c r="I28" s="180">
        <v>0</v>
      </c>
      <c r="J28" s="226"/>
      <c r="K28" s="208">
        <v>122132</v>
      </c>
      <c r="L28" s="226"/>
      <c r="M28" s="208">
        <v>1291082630</v>
      </c>
      <c r="N28" s="226"/>
      <c r="O28" s="208">
        <v>1222736731</v>
      </c>
      <c r="P28" s="226"/>
      <c r="Q28" s="180">
        <v>68345899</v>
      </c>
      <c r="R28" s="84"/>
      <c r="T28" s="143"/>
      <c r="U28" s="144"/>
      <c r="V28" s="145"/>
      <c r="W28" s="145"/>
      <c r="X28" s="145"/>
      <c r="Y28" s="145"/>
      <c r="Z28" s="145"/>
      <c r="AA28" s="145"/>
    </row>
    <row r="29" spans="1:27" ht="30" customHeight="1" x14ac:dyDescent="0.2">
      <c r="A29" s="4" t="s">
        <v>31</v>
      </c>
      <c r="B29"/>
      <c r="C29" s="208">
        <v>0</v>
      </c>
      <c r="D29" s="226"/>
      <c r="E29" s="208">
        <v>0</v>
      </c>
      <c r="F29" s="226"/>
      <c r="G29" s="208">
        <v>0</v>
      </c>
      <c r="H29" s="226"/>
      <c r="I29" s="180">
        <v>0</v>
      </c>
      <c r="J29" s="226"/>
      <c r="K29" s="208">
        <v>34910937</v>
      </c>
      <c r="L29" s="226"/>
      <c r="M29" s="208">
        <v>604044094735</v>
      </c>
      <c r="N29" s="226"/>
      <c r="O29" s="208">
        <v>587344962469</v>
      </c>
      <c r="P29" s="226"/>
      <c r="Q29" s="180">
        <v>16699132266</v>
      </c>
      <c r="R29" s="192"/>
      <c r="T29" s="143"/>
      <c r="U29" s="144"/>
      <c r="V29" s="143"/>
      <c r="W29" s="145"/>
      <c r="X29" s="145"/>
      <c r="Y29" s="145"/>
      <c r="Z29" s="145"/>
      <c r="AA29" s="145"/>
    </row>
    <row r="30" spans="1:27" ht="30" customHeight="1" x14ac:dyDescent="0.2">
      <c r="A30" s="4" t="s">
        <v>12</v>
      </c>
      <c r="B30"/>
      <c r="C30" s="208">
        <v>0</v>
      </c>
      <c r="D30" s="226"/>
      <c r="E30" s="208">
        <v>0</v>
      </c>
      <c r="F30" s="226"/>
      <c r="G30" s="208">
        <v>0</v>
      </c>
      <c r="H30" s="226"/>
      <c r="I30" s="180">
        <v>0</v>
      </c>
      <c r="J30" s="226"/>
      <c r="K30" s="208">
        <v>4894670</v>
      </c>
      <c r="L30" s="226"/>
      <c r="M30" s="208">
        <v>9124213294</v>
      </c>
      <c r="N30" s="226"/>
      <c r="O30" s="208">
        <v>13868873312</v>
      </c>
      <c r="P30" s="226"/>
      <c r="Q30" s="180">
        <v>-4744660018</v>
      </c>
      <c r="R30" s="84"/>
      <c r="T30" s="143"/>
      <c r="U30" s="144"/>
      <c r="V30" s="145"/>
      <c r="W30" s="145"/>
      <c r="X30" s="145"/>
      <c r="Y30" s="145"/>
      <c r="Z30" s="145"/>
      <c r="AA30" s="145"/>
    </row>
    <row r="31" spans="1:27" ht="30" customHeight="1" x14ac:dyDescent="0.2">
      <c r="A31" s="4" t="s">
        <v>330</v>
      </c>
      <c r="B31"/>
      <c r="C31" s="208">
        <v>0</v>
      </c>
      <c r="D31" s="226"/>
      <c r="E31" s="208">
        <v>0</v>
      </c>
      <c r="F31" s="226"/>
      <c r="G31" s="208">
        <v>0</v>
      </c>
      <c r="H31" s="226"/>
      <c r="I31" s="180">
        <v>0</v>
      </c>
      <c r="J31" s="226"/>
      <c r="K31" s="208">
        <v>98893</v>
      </c>
      <c r="L31" s="226"/>
      <c r="M31" s="208">
        <v>1075665901</v>
      </c>
      <c r="N31" s="226"/>
      <c r="O31" s="208">
        <v>1062352767</v>
      </c>
      <c r="P31" s="226"/>
      <c r="Q31" s="180">
        <v>13313134</v>
      </c>
      <c r="R31" s="192"/>
      <c r="T31" s="143"/>
      <c r="U31" s="144"/>
      <c r="V31" s="145"/>
      <c r="W31" s="145"/>
      <c r="X31" s="145"/>
      <c r="Y31" s="145"/>
      <c r="Z31" s="145"/>
      <c r="AA31" s="145"/>
    </row>
    <row r="32" spans="1:27" ht="30" customHeight="1" x14ac:dyDescent="0.2">
      <c r="A32" s="4" t="s">
        <v>123</v>
      </c>
      <c r="B32"/>
      <c r="C32" s="208">
        <v>0</v>
      </c>
      <c r="D32" s="226"/>
      <c r="E32" s="208">
        <v>0</v>
      </c>
      <c r="F32" s="226"/>
      <c r="G32" s="208">
        <v>0</v>
      </c>
      <c r="H32" s="226"/>
      <c r="I32" s="180">
        <v>0</v>
      </c>
      <c r="J32" s="226"/>
      <c r="K32" s="208">
        <v>39</v>
      </c>
      <c r="L32" s="226"/>
      <c r="M32" s="208">
        <v>986647</v>
      </c>
      <c r="N32" s="226"/>
      <c r="O32" s="208">
        <v>745534</v>
      </c>
      <c r="P32" s="226"/>
      <c r="Q32" s="180">
        <v>241113</v>
      </c>
      <c r="R32" s="192"/>
      <c r="T32" s="335"/>
      <c r="U32" s="335"/>
      <c r="V32" s="140"/>
      <c r="W32" s="145"/>
      <c r="X32" s="145"/>
      <c r="Y32" s="145"/>
      <c r="Z32" s="145"/>
      <c r="AA32" s="145"/>
    </row>
    <row r="33" spans="1:18" ht="30" customHeight="1" x14ac:dyDescent="0.2">
      <c r="A33" s="4" t="s">
        <v>331</v>
      </c>
      <c r="B33"/>
      <c r="C33" s="208">
        <v>0</v>
      </c>
      <c r="D33" s="226"/>
      <c r="E33" s="208">
        <v>0</v>
      </c>
      <c r="F33" s="226"/>
      <c r="G33" s="208">
        <v>0</v>
      </c>
      <c r="H33" s="226"/>
      <c r="I33" s="180">
        <v>0</v>
      </c>
      <c r="J33" s="226"/>
      <c r="K33" s="208">
        <v>4937294</v>
      </c>
      <c r="L33" s="226"/>
      <c r="M33" s="208">
        <v>52754986390</v>
      </c>
      <c r="N33" s="226"/>
      <c r="O33" s="208">
        <v>51639137946</v>
      </c>
      <c r="P33" s="226"/>
      <c r="Q33" s="180">
        <v>1115848444</v>
      </c>
      <c r="R33" s="84"/>
    </row>
    <row r="34" spans="1:18" ht="30" customHeight="1" x14ac:dyDescent="0.2">
      <c r="A34" s="4" t="s">
        <v>332</v>
      </c>
      <c r="B34"/>
      <c r="C34" s="208">
        <v>0</v>
      </c>
      <c r="D34" s="226"/>
      <c r="E34" s="208">
        <v>0</v>
      </c>
      <c r="F34" s="226"/>
      <c r="G34" s="208">
        <v>0</v>
      </c>
      <c r="H34" s="226"/>
      <c r="I34" s="180">
        <v>0</v>
      </c>
      <c r="J34" s="226"/>
      <c r="K34" s="208">
        <v>2978554</v>
      </c>
      <c r="L34" s="226"/>
      <c r="M34" s="208">
        <v>30863776548</v>
      </c>
      <c r="N34" s="226"/>
      <c r="O34" s="208">
        <v>29999995888</v>
      </c>
      <c r="P34" s="226"/>
      <c r="Q34" s="180">
        <v>863780660</v>
      </c>
      <c r="R34" s="84"/>
    </row>
    <row r="35" spans="1:18" ht="30" customHeight="1" x14ac:dyDescent="0.2">
      <c r="A35" s="4" t="s">
        <v>124</v>
      </c>
      <c r="B35"/>
      <c r="C35" s="208">
        <v>0</v>
      </c>
      <c r="D35" s="226"/>
      <c r="E35" s="208">
        <v>0</v>
      </c>
      <c r="F35" s="226"/>
      <c r="G35" s="208">
        <v>0</v>
      </c>
      <c r="H35" s="226"/>
      <c r="I35" s="180">
        <v>0</v>
      </c>
      <c r="J35" s="226"/>
      <c r="K35" s="208">
        <v>197</v>
      </c>
      <c r="L35" s="226"/>
      <c r="M35" s="208">
        <v>2326437</v>
      </c>
      <c r="N35" s="226"/>
      <c r="O35" s="208">
        <v>1697707</v>
      </c>
      <c r="P35" s="226"/>
      <c r="Q35" s="180">
        <v>628730</v>
      </c>
      <c r="R35" s="192"/>
    </row>
    <row r="36" spans="1:18" ht="30" customHeight="1" x14ac:dyDescent="0.2">
      <c r="A36" s="4" t="s">
        <v>325</v>
      </c>
      <c r="B36"/>
      <c r="C36" s="208">
        <v>0</v>
      </c>
      <c r="D36" s="226"/>
      <c r="E36" s="208">
        <v>0</v>
      </c>
      <c r="F36" s="226"/>
      <c r="G36" s="208">
        <v>0</v>
      </c>
      <c r="H36" s="226"/>
      <c r="I36" s="180">
        <v>0</v>
      </c>
      <c r="J36" s="226"/>
      <c r="K36" s="208">
        <v>172723</v>
      </c>
      <c r="L36" s="226"/>
      <c r="M36" s="208">
        <v>38056057851</v>
      </c>
      <c r="N36" s="226"/>
      <c r="O36" s="208">
        <v>30549766851</v>
      </c>
      <c r="P36" s="226"/>
      <c r="Q36" s="180">
        <v>7506291000</v>
      </c>
      <c r="R36" s="192"/>
    </row>
    <row r="37" spans="1:18" ht="30" customHeight="1" x14ac:dyDescent="0.2">
      <c r="A37" s="4" t="s">
        <v>125</v>
      </c>
      <c r="B37"/>
      <c r="C37" s="208">
        <v>0</v>
      </c>
      <c r="D37" s="226"/>
      <c r="E37" s="208">
        <v>0</v>
      </c>
      <c r="F37" s="226"/>
      <c r="G37" s="208">
        <v>0</v>
      </c>
      <c r="H37" s="226"/>
      <c r="I37" s="180">
        <v>0</v>
      </c>
      <c r="J37" s="226"/>
      <c r="K37" s="208">
        <v>602307</v>
      </c>
      <c r="L37" s="226"/>
      <c r="M37" s="208">
        <v>1733141822</v>
      </c>
      <c r="N37" s="226"/>
      <c r="O37" s="208">
        <v>1849456191</v>
      </c>
      <c r="P37" s="226"/>
      <c r="Q37" s="180">
        <v>-116314369</v>
      </c>
      <c r="R37" s="192"/>
    </row>
    <row r="38" spans="1:18" ht="30" customHeight="1" x14ac:dyDescent="0.2">
      <c r="A38" s="4" t="s">
        <v>333</v>
      </c>
      <c r="B38"/>
      <c r="C38" s="208">
        <v>0</v>
      </c>
      <c r="D38" s="226"/>
      <c r="E38" s="208">
        <v>0</v>
      </c>
      <c r="F38" s="226"/>
      <c r="G38" s="208">
        <v>0</v>
      </c>
      <c r="H38" s="226"/>
      <c r="I38" s="180">
        <v>0</v>
      </c>
      <c r="J38" s="226"/>
      <c r="K38" s="208">
        <v>6000</v>
      </c>
      <c r="L38" s="226"/>
      <c r="M38" s="208">
        <v>60853838</v>
      </c>
      <c r="N38" s="226"/>
      <c r="O38" s="208">
        <v>60682307</v>
      </c>
      <c r="P38" s="226"/>
      <c r="Q38" s="180">
        <v>171531</v>
      </c>
      <c r="R38" s="192"/>
    </row>
    <row r="39" spans="1:18" ht="30" customHeight="1" x14ac:dyDescent="0.2">
      <c r="A39" s="4" t="s">
        <v>126</v>
      </c>
      <c r="B39"/>
      <c r="C39" s="208">
        <v>0</v>
      </c>
      <c r="D39" s="226"/>
      <c r="E39" s="208">
        <v>0</v>
      </c>
      <c r="F39" s="226"/>
      <c r="G39" s="208">
        <v>0</v>
      </c>
      <c r="H39" s="226"/>
      <c r="I39" s="180">
        <v>0</v>
      </c>
      <c r="J39" s="226"/>
      <c r="K39" s="208">
        <v>10528294</v>
      </c>
      <c r="L39" s="226"/>
      <c r="M39" s="208">
        <v>98921533654</v>
      </c>
      <c r="N39" s="226"/>
      <c r="O39" s="208">
        <v>128021698673</v>
      </c>
      <c r="P39" s="226"/>
      <c r="Q39" s="180">
        <v>-29100165019</v>
      </c>
      <c r="R39" s="192"/>
    </row>
    <row r="40" spans="1:18" ht="30" customHeight="1" x14ac:dyDescent="0.2">
      <c r="A40" s="4" t="s">
        <v>127</v>
      </c>
      <c r="B40"/>
      <c r="C40" s="208">
        <v>0</v>
      </c>
      <c r="D40" s="226"/>
      <c r="E40" s="208">
        <v>0</v>
      </c>
      <c r="F40" s="226"/>
      <c r="G40" s="208">
        <v>0</v>
      </c>
      <c r="H40" s="226"/>
      <c r="I40" s="180">
        <v>0</v>
      </c>
      <c r="J40" s="226"/>
      <c r="K40" s="208">
        <v>1362822</v>
      </c>
      <c r="L40" s="226"/>
      <c r="M40" s="208">
        <v>5612183317</v>
      </c>
      <c r="N40" s="226"/>
      <c r="O40" s="208">
        <v>6990320158</v>
      </c>
      <c r="P40" s="226"/>
      <c r="Q40" s="180">
        <v>-1378136841</v>
      </c>
      <c r="R40" s="192"/>
    </row>
    <row r="41" spans="1:18" ht="30" customHeight="1" x14ac:dyDescent="0.2">
      <c r="A41" s="4" t="s">
        <v>246</v>
      </c>
      <c r="B41"/>
      <c r="C41" s="208">
        <v>0</v>
      </c>
      <c r="D41" s="226"/>
      <c r="E41" s="208">
        <v>0</v>
      </c>
      <c r="F41" s="226"/>
      <c r="G41" s="208">
        <v>0</v>
      </c>
      <c r="H41" s="226"/>
      <c r="I41" s="180">
        <v>0</v>
      </c>
      <c r="J41" s="226"/>
      <c r="K41" s="208">
        <v>35121</v>
      </c>
      <c r="L41" s="226"/>
      <c r="M41" s="208">
        <v>5124734058</v>
      </c>
      <c r="N41" s="226"/>
      <c r="O41" s="208">
        <v>4540277251</v>
      </c>
      <c r="P41" s="226"/>
      <c r="Q41" s="180">
        <v>584456807</v>
      </c>
      <c r="R41" s="192"/>
    </row>
    <row r="42" spans="1:18" ht="30" customHeight="1" x14ac:dyDescent="0.2">
      <c r="A42" s="4" t="s">
        <v>128</v>
      </c>
      <c r="B42"/>
      <c r="C42" s="208">
        <v>0</v>
      </c>
      <c r="D42" s="226"/>
      <c r="E42" s="208">
        <v>0</v>
      </c>
      <c r="F42" s="226"/>
      <c r="G42" s="208">
        <v>0</v>
      </c>
      <c r="H42" s="226"/>
      <c r="I42" s="180">
        <v>0</v>
      </c>
      <c r="J42" s="226"/>
      <c r="K42" s="208">
        <v>29</v>
      </c>
      <c r="L42" s="226"/>
      <c r="M42" s="208">
        <v>2531053</v>
      </c>
      <c r="N42" s="226"/>
      <c r="O42" s="208">
        <v>1906244</v>
      </c>
      <c r="P42" s="226"/>
      <c r="Q42" s="180">
        <v>624809</v>
      </c>
      <c r="R42" s="192"/>
    </row>
    <row r="43" spans="1:18" ht="30" customHeight="1" x14ac:dyDescent="0.2">
      <c r="A43" s="4" t="s">
        <v>129</v>
      </c>
      <c r="B43"/>
      <c r="C43" s="208">
        <v>0</v>
      </c>
      <c r="D43" s="226"/>
      <c r="E43" s="208">
        <v>0</v>
      </c>
      <c r="F43" s="226"/>
      <c r="G43" s="208">
        <v>0</v>
      </c>
      <c r="H43" s="226"/>
      <c r="I43" s="180">
        <v>0</v>
      </c>
      <c r="J43" s="226"/>
      <c r="K43" s="208">
        <v>401642</v>
      </c>
      <c r="L43" s="226"/>
      <c r="M43" s="208">
        <v>2571544617</v>
      </c>
      <c r="N43" s="226"/>
      <c r="O43" s="208">
        <v>2758832909</v>
      </c>
      <c r="P43" s="226"/>
      <c r="Q43" s="180">
        <v>-187288292</v>
      </c>
      <c r="R43" s="192"/>
    </row>
    <row r="44" spans="1:18" ht="30" customHeight="1" x14ac:dyDescent="0.2">
      <c r="A44" s="4" t="s">
        <v>130</v>
      </c>
      <c r="B44"/>
      <c r="C44" s="208">
        <v>0</v>
      </c>
      <c r="D44" s="226"/>
      <c r="E44" s="208">
        <v>0</v>
      </c>
      <c r="F44" s="226"/>
      <c r="G44" s="208">
        <v>0</v>
      </c>
      <c r="H44" s="226"/>
      <c r="I44" s="180">
        <v>0</v>
      </c>
      <c r="J44" s="226"/>
      <c r="K44" s="208">
        <v>639706</v>
      </c>
      <c r="L44" s="226"/>
      <c r="M44" s="208">
        <v>7002293157</v>
      </c>
      <c r="N44" s="226"/>
      <c r="O44" s="208">
        <v>8819929522</v>
      </c>
      <c r="P44" s="226"/>
      <c r="Q44" s="180">
        <v>-1817636365</v>
      </c>
      <c r="R44" s="192"/>
    </row>
    <row r="45" spans="1:18" ht="30" customHeight="1" x14ac:dyDescent="0.2">
      <c r="A45" s="4" t="s">
        <v>133</v>
      </c>
      <c r="B45"/>
      <c r="C45" s="208">
        <v>0</v>
      </c>
      <c r="D45" s="226"/>
      <c r="E45" s="208">
        <v>0</v>
      </c>
      <c r="F45" s="226"/>
      <c r="G45" s="208">
        <v>0</v>
      </c>
      <c r="H45" s="226"/>
      <c r="I45" s="180">
        <v>0</v>
      </c>
      <c r="J45" s="226"/>
      <c r="K45" s="208">
        <v>279800</v>
      </c>
      <c r="L45" s="226"/>
      <c r="M45" s="208">
        <v>279779911250</v>
      </c>
      <c r="N45" s="226"/>
      <c r="O45" s="208">
        <v>279749286250</v>
      </c>
      <c r="P45" s="226"/>
      <c r="Q45" s="180">
        <v>30625000</v>
      </c>
      <c r="R45" s="192"/>
    </row>
    <row r="46" spans="1:18" ht="30" customHeight="1" x14ac:dyDescent="0.2">
      <c r="A46" s="4" t="s">
        <v>134</v>
      </c>
      <c r="B46"/>
      <c r="C46" s="208">
        <v>0</v>
      </c>
      <c r="D46" s="226"/>
      <c r="E46" s="208">
        <v>0</v>
      </c>
      <c r="F46" s="226"/>
      <c r="G46" s="208">
        <v>0</v>
      </c>
      <c r="H46" s="226"/>
      <c r="I46" s="180">
        <v>0</v>
      </c>
      <c r="J46" s="226"/>
      <c r="K46" s="208">
        <v>100000</v>
      </c>
      <c r="L46" s="226"/>
      <c r="M46" s="208">
        <v>99984375000</v>
      </c>
      <c r="N46" s="226"/>
      <c r="O46" s="208">
        <v>99981875000</v>
      </c>
      <c r="P46" s="226"/>
      <c r="Q46" s="180">
        <v>2500000</v>
      </c>
      <c r="R46" s="192"/>
    </row>
    <row r="47" spans="1:18" ht="30" customHeight="1" x14ac:dyDescent="0.2">
      <c r="A47" s="4" t="s">
        <v>135</v>
      </c>
      <c r="B47"/>
      <c r="C47" s="208">
        <v>0</v>
      </c>
      <c r="D47" s="226"/>
      <c r="E47" s="208">
        <v>0</v>
      </c>
      <c r="F47" s="226"/>
      <c r="G47" s="208">
        <v>0</v>
      </c>
      <c r="H47" s="226"/>
      <c r="I47" s="180">
        <v>0</v>
      </c>
      <c r="J47" s="226"/>
      <c r="K47" s="208">
        <v>335000</v>
      </c>
      <c r="L47" s="226"/>
      <c r="M47" s="208">
        <v>334645408345</v>
      </c>
      <c r="N47" s="226"/>
      <c r="O47" s="208">
        <v>329689777894</v>
      </c>
      <c r="P47" s="226"/>
      <c r="Q47" s="180">
        <v>4955630451</v>
      </c>
      <c r="R47" s="192"/>
    </row>
    <row r="48" spans="1:18" ht="30" customHeight="1" x14ac:dyDescent="0.2">
      <c r="A48" s="4" t="s">
        <v>136</v>
      </c>
      <c r="B48"/>
      <c r="C48" s="208">
        <v>0</v>
      </c>
      <c r="D48" s="226"/>
      <c r="E48" s="208">
        <v>0</v>
      </c>
      <c r="F48" s="226"/>
      <c r="G48" s="208">
        <v>0</v>
      </c>
      <c r="H48" s="226"/>
      <c r="I48" s="180">
        <v>0</v>
      </c>
      <c r="J48" s="226"/>
      <c r="K48" s="208">
        <v>1593376</v>
      </c>
      <c r="L48" s="226"/>
      <c r="M48" s="208">
        <v>1407489233039</v>
      </c>
      <c r="N48" s="226"/>
      <c r="O48" s="208">
        <v>1405236353817</v>
      </c>
      <c r="P48" s="226"/>
      <c r="Q48" s="180">
        <v>2252879222</v>
      </c>
      <c r="R48" s="192"/>
    </row>
    <row r="49" spans="1:18" ht="30" customHeight="1" x14ac:dyDescent="0.2">
      <c r="A49" s="4" t="s">
        <v>137</v>
      </c>
      <c r="B49"/>
      <c r="C49" s="208">
        <v>0</v>
      </c>
      <c r="D49" s="226"/>
      <c r="E49" s="208">
        <v>0</v>
      </c>
      <c r="F49" s="226"/>
      <c r="G49" s="208">
        <v>0</v>
      </c>
      <c r="H49" s="226"/>
      <c r="I49" s="180">
        <v>0</v>
      </c>
      <c r="J49" s="226"/>
      <c r="K49" s="208">
        <v>5550519</v>
      </c>
      <c r="L49" s="226"/>
      <c r="M49" s="208">
        <v>4702336597357</v>
      </c>
      <c r="N49" s="226"/>
      <c r="O49" s="208">
        <v>4697822981527</v>
      </c>
      <c r="P49" s="226"/>
      <c r="Q49" s="180">
        <v>4513615830</v>
      </c>
      <c r="R49" s="84"/>
    </row>
    <row r="50" spans="1:18" ht="30" customHeight="1" x14ac:dyDescent="0.2">
      <c r="A50" s="4" t="s">
        <v>141</v>
      </c>
      <c r="B50"/>
      <c r="C50" s="208">
        <v>0</v>
      </c>
      <c r="D50" s="226"/>
      <c r="E50" s="208">
        <v>0</v>
      </c>
      <c r="F50" s="226"/>
      <c r="G50" s="208">
        <v>0</v>
      </c>
      <c r="H50" s="226"/>
      <c r="I50" s="180">
        <v>0</v>
      </c>
      <c r="J50" s="226"/>
      <c r="K50" s="208">
        <v>1287256</v>
      </c>
      <c r="L50" s="226"/>
      <c r="M50" s="208">
        <v>1007803616544</v>
      </c>
      <c r="N50" s="226"/>
      <c r="O50" s="208">
        <v>1005495661600</v>
      </c>
      <c r="P50" s="226"/>
      <c r="Q50" s="180">
        <v>2307954944</v>
      </c>
      <c r="R50" s="84"/>
    </row>
    <row r="51" spans="1:18" ht="30" customHeight="1" x14ac:dyDescent="0.2">
      <c r="A51" s="4" t="s">
        <v>140</v>
      </c>
      <c r="B51"/>
      <c r="C51" s="208">
        <v>0</v>
      </c>
      <c r="D51" s="226"/>
      <c r="E51" s="208">
        <v>0</v>
      </c>
      <c r="F51" s="226"/>
      <c r="G51" s="208">
        <v>0</v>
      </c>
      <c r="H51" s="226"/>
      <c r="I51" s="180">
        <v>0</v>
      </c>
      <c r="J51" s="226"/>
      <c r="K51" s="208">
        <v>337790</v>
      </c>
      <c r="L51" s="226"/>
      <c r="M51" s="208">
        <v>304377015913</v>
      </c>
      <c r="N51" s="226"/>
      <c r="O51" s="208">
        <v>303692607957</v>
      </c>
      <c r="P51" s="226"/>
      <c r="Q51" s="180">
        <v>684407956</v>
      </c>
      <c r="R51" s="192"/>
    </row>
    <row r="52" spans="1:18" ht="30" customHeight="1" x14ac:dyDescent="0.2">
      <c r="A52" s="4" t="s">
        <v>139</v>
      </c>
      <c r="B52"/>
      <c r="C52" s="208">
        <v>0</v>
      </c>
      <c r="D52" s="226"/>
      <c r="E52" s="208">
        <v>0</v>
      </c>
      <c r="F52" s="226"/>
      <c r="G52" s="208">
        <v>0</v>
      </c>
      <c r="H52" s="226"/>
      <c r="I52" s="180">
        <v>0</v>
      </c>
      <c r="J52" s="226"/>
      <c r="K52" s="208">
        <v>1199560</v>
      </c>
      <c r="L52" s="226"/>
      <c r="M52" s="208">
        <v>1033064043753</v>
      </c>
      <c r="N52" s="226"/>
      <c r="O52" s="208">
        <v>1031323636743</v>
      </c>
      <c r="P52" s="226"/>
      <c r="Q52" s="180">
        <v>1740407010</v>
      </c>
      <c r="R52" s="192"/>
    </row>
    <row r="53" spans="1:18" ht="30" customHeight="1" x14ac:dyDescent="0.2">
      <c r="A53" s="4" t="s">
        <v>138</v>
      </c>
      <c r="B53"/>
      <c r="C53" s="208">
        <v>0</v>
      </c>
      <c r="D53" s="226"/>
      <c r="E53" s="208">
        <v>0</v>
      </c>
      <c r="F53" s="226"/>
      <c r="G53" s="208">
        <v>0</v>
      </c>
      <c r="H53" s="226"/>
      <c r="I53" s="180">
        <v>0</v>
      </c>
      <c r="J53" s="226"/>
      <c r="K53" s="208">
        <v>1668922</v>
      </c>
      <c r="L53" s="226"/>
      <c r="M53" s="208">
        <v>1374742635620</v>
      </c>
      <c r="N53" s="226"/>
      <c r="O53" s="208">
        <v>1369014646894</v>
      </c>
      <c r="P53" s="226"/>
      <c r="Q53" s="180">
        <v>5727988726</v>
      </c>
      <c r="R53" s="192"/>
    </row>
    <row r="54" spans="1:18" ht="30" customHeight="1" x14ac:dyDescent="0.2">
      <c r="A54" s="4" t="s">
        <v>143</v>
      </c>
      <c r="B54"/>
      <c r="C54" s="208">
        <v>0</v>
      </c>
      <c r="D54" s="226"/>
      <c r="E54" s="208">
        <v>0</v>
      </c>
      <c r="F54" s="226"/>
      <c r="G54" s="208">
        <v>0</v>
      </c>
      <c r="H54" s="226"/>
      <c r="I54" s="180">
        <v>0</v>
      </c>
      <c r="J54" s="226"/>
      <c r="K54" s="208">
        <v>1242562</v>
      </c>
      <c r="L54" s="226"/>
      <c r="M54" s="208">
        <v>1002859245572</v>
      </c>
      <c r="N54" s="226"/>
      <c r="O54" s="208">
        <v>1001313736460</v>
      </c>
      <c r="P54" s="226"/>
      <c r="Q54" s="180">
        <v>1545509112</v>
      </c>
      <c r="R54" s="192"/>
    </row>
    <row r="55" spans="1:18" ht="30" customHeight="1" x14ac:dyDescent="0.2">
      <c r="A55" s="4" t="s">
        <v>145</v>
      </c>
      <c r="B55"/>
      <c r="C55" s="208">
        <v>0</v>
      </c>
      <c r="D55" s="226"/>
      <c r="E55" s="208">
        <v>0</v>
      </c>
      <c r="F55" s="226"/>
      <c r="G55" s="208">
        <v>0</v>
      </c>
      <c r="H55" s="226"/>
      <c r="I55" s="180">
        <v>0</v>
      </c>
      <c r="J55" s="226"/>
      <c r="K55" s="208">
        <v>260431</v>
      </c>
      <c r="L55" s="226"/>
      <c r="M55" s="208">
        <v>202175958219</v>
      </c>
      <c r="N55" s="226"/>
      <c r="O55" s="208">
        <v>201395727200</v>
      </c>
      <c r="P55" s="226"/>
      <c r="Q55" s="180">
        <v>780231019</v>
      </c>
      <c r="R55" s="192"/>
    </row>
    <row r="56" spans="1:18" ht="30" customHeight="1" x14ac:dyDescent="0.2">
      <c r="A56" s="4" t="s">
        <v>144</v>
      </c>
      <c r="B56"/>
      <c r="C56" s="208">
        <v>0</v>
      </c>
      <c r="D56" s="226"/>
      <c r="E56" s="208">
        <v>0</v>
      </c>
      <c r="F56" s="226"/>
      <c r="G56" s="208">
        <v>0</v>
      </c>
      <c r="H56" s="226"/>
      <c r="I56" s="180">
        <v>0</v>
      </c>
      <c r="J56" s="226"/>
      <c r="K56" s="208">
        <v>1657391</v>
      </c>
      <c r="L56" s="226"/>
      <c r="M56" s="208">
        <v>1300070648220</v>
      </c>
      <c r="N56" s="226"/>
      <c r="O56" s="208">
        <v>1295068864798</v>
      </c>
      <c r="P56" s="226"/>
      <c r="Q56" s="180">
        <v>5001783422</v>
      </c>
      <c r="R56" s="192"/>
    </row>
    <row r="57" spans="1:18" ht="30" customHeight="1" x14ac:dyDescent="0.2">
      <c r="A57" s="4" t="s">
        <v>142</v>
      </c>
      <c r="B57"/>
      <c r="C57" s="208">
        <v>0</v>
      </c>
      <c r="D57" s="226"/>
      <c r="E57" s="208">
        <v>0</v>
      </c>
      <c r="F57" s="226"/>
      <c r="G57" s="208">
        <v>0</v>
      </c>
      <c r="H57" s="226"/>
      <c r="I57" s="180">
        <v>0</v>
      </c>
      <c r="J57" s="226"/>
      <c r="K57" s="208">
        <v>1589220</v>
      </c>
      <c r="L57" s="226"/>
      <c r="M57" s="208">
        <v>1285684407520</v>
      </c>
      <c r="N57" s="226"/>
      <c r="O57" s="208">
        <v>1281725930000</v>
      </c>
      <c r="P57" s="226"/>
      <c r="Q57" s="180">
        <v>3958477520</v>
      </c>
      <c r="R57" s="192"/>
    </row>
    <row r="58" spans="1:18" s="63" customFormat="1" ht="30" customHeight="1" x14ac:dyDescent="0.25">
      <c r="A58" s="4" t="s">
        <v>146</v>
      </c>
      <c r="B58"/>
      <c r="C58" s="208">
        <v>0</v>
      </c>
      <c r="D58" s="226"/>
      <c r="E58" s="208">
        <v>0</v>
      </c>
      <c r="F58" s="226"/>
      <c r="G58" s="208">
        <v>0</v>
      </c>
      <c r="H58" s="226"/>
      <c r="I58" s="180">
        <v>0</v>
      </c>
      <c r="J58" s="226"/>
      <c r="K58" s="208">
        <v>72200</v>
      </c>
      <c r="L58" s="226"/>
      <c r="M58" s="208">
        <v>70927142125</v>
      </c>
      <c r="N58" s="226"/>
      <c r="O58" s="208">
        <v>70589417348</v>
      </c>
      <c r="P58" s="226"/>
      <c r="Q58" s="180">
        <v>337724777</v>
      </c>
      <c r="R58" s="192"/>
    </row>
    <row r="59" spans="1:18" ht="30" customHeight="1" x14ac:dyDescent="0.2">
      <c r="A59" s="4" t="s">
        <v>147</v>
      </c>
      <c r="B59"/>
      <c r="C59" s="208">
        <v>0</v>
      </c>
      <c r="D59" s="226"/>
      <c r="E59" s="208">
        <v>0</v>
      </c>
      <c r="F59" s="226"/>
      <c r="G59" s="208">
        <v>0</v>
      </c>
      <c r="H59" s="226"/>
      <c r="I59" s="180">
        <v>0</v>
      </c>
      <c r="J59" s="226"/>
      <c r="K59" s="208">
        <v>281400</v>
      </c>
      <c r="L59" s="226"/>
      <c r="M59" s="208">
        <v>197268934602</v>
      </c>
      <c r="N59" s="226"/>
      <c r="O59" s="208">
        <v>196561053028</v>
      </c>
      <c r="P59" s="226"/>
      <c r="Q59" s="180">
        <v>707881574</v>
      </c>
      <c r="R59" s="192"/>
    </row>
    <row r="60" spans="1:18" ht="30" customHeight="1" x14ac:dyDescent="0.2">
      <c r="A60" s="4" t="s">
        <v>148</v>
      </c>
      <c r="B60"/>
      <c r="C60" s="208">
        <v>0</v>
      </c>
      <c r="D60" s="226"/>
      <c r="E60" s="208">
        <v>0</v>
      </c>
      <c r="F60" s="226"/>
      <c r="G60" s="208">
        <v>0</v>
      </c>
      <c r="H60" s="226"/>
      <c r="I60" s="180">
        <v>0</v>
      </c>
      <c r="J60" s="226"/>
      <c r="K60" s="208">
        <v>245000</v>
      </c>
      <c r="L60" s="226"/>
      <c r="M60" s="208">
        <v>226116086657</v>
      </c>
      <c r="N60" s="226"/>
      <c r="O60" s="208">
        <v>222885094753</v>
      </c>
      <c r="P60" s="226"/>
      <c r="Q60" s="180">
        <v>3230991904</v>
      </c>
      <c r="R60" s="192"/>
    </row>
    <row r="61" spans="1:18" ht="30" customHeight="1" x14ac:dyDescent="0.2">
      <c r="A61" s="4" t="s">
        <v>149</v>
      </c>
      <c r="B61"/>
      <c r="C61" s="208">
        <v>0</v>
      </c>
      <c r="D61" s="226"/>
      <c r="E61" s="208">
        <v>0</v>
      </c>
      <c r="F61" s="226"/>
      <c r="G61" s="208">
        <v>0</v>
      </c>
      <c r="H61" s="226"/>
      <c r="I61" s="236">
        <v>0</v>
      </c>
      <c r="J61" s="226"/>
      <c r="K61" s="208">
        <v>66000</v>
      </c>
      <c r="L61" s="226"/>
      <c r="M61" s="208">
        <v>44569330359</v>
      </c>
      <c r="N61" s="226"/>
      <c r="O61" s="208">
        <v>44367716893</v>
      </c>
      <c r="P61" s="226"/>
      <c r="Q61" s="236">
        <v>201613466</v>
      </c>
      <c r="R61" s="192"/>
    </row>
    <row r="62" spans="1:18" ht="30" customHeight="1" x14ac:dyDescent="0.2">
      <c r="A62" s="4" t="s">
        <v>56</v>
      </c>
      <c r="B62"/>
      <c r="C62" s="208">
        <v>0</v>
      </c>
      <c r="D62" s="226"/>
      <c r="E62" s="208">
        <v>0</v>
      </c>
      <c r="F62" s="226"/>
      <c r="G62" s="208">
        <v>0</v>
      </c>
      <c r="H62" s="226"/>
      <c r="I62" s="180">
        <v>0</v>
      </c>
      <c r="J62" s="226"/>
      <c r="K62" s="208">
        <v>500000</v>
      </c>
      <c r="L62" s="226"/>
      <c r="M62" s="208">
        <v>499770000000</v>
      </c>
      <c r="N62" s="226"/>
      <c r="O62" s="208">
        <v>514906656250</v>
      </c>
      <c r="P62" s="226"/>
      <c r="Q62" s="180">
        <v>-15136656250</v>
      </c>
      <c r="R62" s="192"/>
    </row>
    <row r="63" spans="1:18" ht="30" customHeight="1" x14ac:dyDescent="0.2">
      <c r="A63" s="4" t="s">
        <v>150</v>
      </c>
      <c r="B63"/>
      <c r="C63" s="208">
        <v>0</v>
      </c>
      <c r="D63" s="226"/>
      <c r="E63" s="208">
        <v>0</v>
      </c>
      <c r="F63" s="226"/>
      <c r="G63" s="208">
        <v>0</v>
      </c>
      <c r="H63" s="226"/>
      <c r="I63" s="180">
        <v>0</v>
      </c>
      <c r="J63" s="226"/>
      <c r="K63" s="208">
        <v>30000</v>
      </c>
      <c r="L63" s="226"/>
      <c r="M63" s="208">
        <v>29370675600</v>
      </c>
      <c r="N63" s="226"/>
      <c r="O63" s="208">
        <v>29994562500</v>
      </c>
      <c r="P63" s="226"/>
      <c r="Q63" s="180">
        <v>-623886900</v>
      </c>
      <c r="R63" s="192"/>
    </row>
    <row r="64" spans="1:18" ht="30" customHeight="1" x14ac:dyDescent="0.2">
      <c r="A64" s="4" t="s">
        <v>153</v>
      </c>
      <c r="B64"/>
      <c r="C64" s="208">
        <v>0</v>
      </c>
      <c r="D64" s="226"/>
      <c r="E64" s="208">
        <v>0</v>
      </c>
      <c r="F64" s="226"/>
      <c r="G64" s="208">
        <v>0</v>
      </c>
      <c r="H64" s="226"/>
      <c r="I64" s="180">
        <v>0</v>
      </c>
      <c r="J64" s="226"/>
      <c r="K64" s="208">
        <v>551600</v>
      </c>
      <c r="L64" s="226"/>
      <c r="M64" s="208">
        <v>465789023475</v>
      </c>
      <c r="N64" s="226"/>
      <c r="O64" s="208">
        <v>457684353672</v>
      </c>
      <c r="P64" s="226"/>
      <c r="Q64" s="180">
        <v>8104669803</v>
      </c>
      <c r="R64" s="192"/>
    </row>
    <row r="65" spans="1:18" ht="30" customHeight="1" x14ac:dyDescent="0.2">
      <c r="A65" s="4" t="s">
        <v>151</v>
      </c>
      <c r="B65"/>
      <c r="C65" s="208">
        <v>0</v>
      </c>
      <c r="D65" s="226"/>
      <c r="E65" s="208">
        <v>0</v>
      </c>
      <c r="F65" s="226"/>
      <c r="G65" s="208">
        <v>0</v>
      </c>
      <c r="H65" s="226"/>
      <c r="I65" s="180">
        <v>0</v>
      </c>
      <c r="J65" s="226"/>
      <c r="K65" s="208">
        <v>77600</v>
      </c>
      <c r="L65" s="226"/>
      <c r="M65" s="208">
        <v>48432749979</v>
      </c>
      <c r="N65" s="226"/>
      <c r="O65" s="208">
        <v>47924832049</v>
      </c>
      <c r="P65" s="226"/>
      <c r="Q65" s="180">
        <v>507917930</v>
      </c>
      <c r="R65" s="192"/>
    </row>
    <row r="66" spans="1:18" ht="30" customHeight="1" x14ac:dyDescent="0.2">
      <c r="A66" s="4" t="s">
        <v>152</v>
      </c>
      <c r="B66"/>
      <c r="C66" s="208">
        <v>0</v>
      </c>
      <c r="D66" s="226"/>
      <c r="E66" s="208">
        <v>0</v>
      </c>
      <c r="F66" s="226"/>
      <c r="G66" s="208">
        <v>0</v>
      </c>
      <c r="H66" s="226"/>
      <c r="I66" s="180">
        <v>0</v>
      </c>
      <c r="J66" s="226"/>
      <c r="K66" s="208">
        <v>42000</v>
      </c>
      <c r="L66" s="226"/>
      <c r="M66" s="208">
        <v>25574808736</v>
      </c>
      <c r="N66" s="226"/>
      <c r="O66" s="208">
        <v>25378519309</v>
      </c>
      <c r="P66" s="226"/>
      <c r="Q66" s="180">
        <v>196289427</v>
      </c>
      <c r="R66" s="192"/>
    </row>
    <row r="67" spans="1:18" ht="30" customHeight="1" x14ac:dyDescent="0.2">
      <c r="A67" s="4" t="s">
        <v>154</v>
      </c>
      <c r="B67"/>
      <c r="C67" s="208">
        <v>0</v>
      </c>
      <c r="D67" s="226"/>
      <c r="E67" s="208">
        <v>0</v>
      </c>
      <c r="F67" s="226"/>
      <c r="G67" s="208">
        <v>0</v>
      </c>
      <c r="H67" s="226"/>
      <c r="I67" s="180">
        <v>0</v>
      </c>
      <c r="J67" s="226"/>
      <c r="K67" s="208">
        <v>65100</v>
      </c>
      <c r="L67" s="226"/>
      <c r="M67" s="208">
        <v>42368839259</v>
      </c>
      <c r="N67" s="226"/>
      <c r="O67" s="208">
        <v>41988398223</v>
      </c>
      <c r="P67" s="226"/>
      <c r="Q67" s="180">
        <v>380441036</v>
      </c>
      <c r="R67" s="192"/>
    </row>
    <row r="68" spans="1:18" ht="30" customHeight="1" x14ac:dyDescent="0.2">
      <c r="A68" s="4" t="s">
        <v>156</v>
      </c>
      <c r="B68"/>
      <c r="C68" s="208">
        <v>0</v>
      </c>
      <c r="D68" s="226"/>
      <c r="E68" s="208">
        <v>0</v>
      </c>
      <c r="F68" s="226"/>
      <c r="G68" s="208">
        <v>0</v>
      </c>
      <c r="H68" s="226"/>
      <c r="I68" s="180">
        <v>0</v>
      </c>
      <c r="J68" s="226"/>
      <c r="K68" s="208">
        <v>800000</v>
      </c>
      <c r="L68" s="226"/>
      <c r="M68" s="208">
        <v>819960000000</v>
      </c>
      <c r="N68" s="226"/>
      <c r="O68" s="208">
        <v>818943868750</v>
      </c>
      <c r="P68" s="226"/>
      <c r="Q68" s="180">
        <v>1016131250</v>
      </c>
      <c r="R68" s="192"/>
    </row>
    <row r="69" spans="1:18" ht="30" customHeight="1" x14ac:dyDescent="0.2">
      <c r="A69" s="4" t="s">
        <v>155</v>
      </c>
      <c r="B69"/>
      <c r="C69" s="208">
        <v>0</v>
      </c>
      <c r="D69" s="226"/>
      <c r="E69" s="208">
        <v>0</v>
      </c>
      <c r="F69" s="226"/>
      <c r="G69" s="208">
        <v>0</v>
      </c>
      <c r="H69" s="226"/>
      <c r="I69" s="180">
        <v>0</v>
      </c>
      <c r="J69" s="226"/>
      <c r="K69" s="208">
        <v>29300</v>
      </c>
      <c r="L69" s="226"/>
      <c r="M69" s="208">
        <v>18807190580</v>
      </c>
      <c r="N69" s="226"/>
      <c r="O69" s="208">
        <v>18681223414</v>
      </c>
      <c r="P69" s="226"/>
      <c r="Q69" s="180">
        <v>125967166</v>
      </c>
      <c r="R69" s="192"/>
    </row>
    <row r="70" spans="1:18" ht="30" customHeight="1" x14ac:dyDescent="0.2">
      <c r="A70" s="4" t="s">
        <v>61</v>
      </c>
      <c r="B70"/>
      <c r="C70" s="208">
        <v>0</v>
      </c>
      <c r="D70" s="226"/>
      <c r="E70" s="208">
        <v>0</v>
      </c>
      <c r="F70" s="226"/>
      <c r="G70" s="208">
        <v>0</v>
      </c>
      <c r="H70" s="226"/>
      <c r="I70" s="180">
        <v>0</v>
      </c>
      <c r="J70" s="226"/>
      <c r="K70" s="208">
        <v>5000</v>
      </c>
      <c r="L70" s="226"/>
      <c r="M70" s="208">
        <v>4853970060</v>
      </c>
      <c r="N70" s="226"/>
      <c r="O70" s="208">
        <v>4819126374</v>
      </c>
      <c r="P70" s="226"/>
      <c r="Q70" s="180">
        <v>34843686</v>
      </c>
      <c r="R70" s="192"/>
    </row>
    <row r="71" spans="1:18" ht="30" customHeight="1" x14ac:dyDescent="0.2">
      <c r="A71" s="4" t="s">
        <v>72</v>
      </c>
      <c r="B71"/>
      <c r="C71" s="208">
        <v>0</v>
      </c>
      <c r="D71" s="226"/>
      <c r="E71" s="208">
        <v>0</v>
      </c>
      <c r="F71" s="226"/>
      <c r="G71" s="208">
        <v>0</v>
      </c>
      <c r="H71" s="226"/>
      <c r="I71" s="180">
        <v>0</v>
      </c>
      <c r="J71" s="226"/>
      <c r="K71" s="208">
        <v>428</v>
      </c>
      <c r="L71" s="226"/>
      <c r="M71" s="208">
        <v>232494536</v>
      </c>
      <c r="N71" s="226"/>
      <c r="O71" s="208">
        <v>226583299</v>
      </c>
      <c r="P71" s="226"/>
      <c r="Q71" s="180">
        <v>5911237</v>
      </c>
      <c r="R71" s="192"/>
    </row>
    <row r="72" spans="1:18" ht="30" customHeight="1" x14ac:dyDescent="0.2">
      <c r="A72" s="4" t="s">
        <v>247</v>
      </c>
      <c r="B72"/>
      <c r="C72" s="208">
        <v>0</v>
      </c>
      <c r="D72" s="226"/>
      <c r="E72" s="208">
        <v>0</v>
      </c>
      <c r="F72" s="226"/>
      <c r="G72" s="208">
        <v>0</v>
      </c>
      <c r="H72" s="226"/>
      <c r="I72" s="180">
        <v>0</v>
      </c>
      <c r="J72" s="226"/>
      <c r="K72" s="208">
        <v>700</v>
      </c>
      <c r="L72" s="226"/>
      <c r="M72" s="208">
        <v>505868296</v>
      </c>
      <c r="N72" s="226"/>
      <c r="O72" s="208">
        <v>477283343</v>
      </c>
      <c r="P72" s="226"/>
      <c r="Q72" s="180">
        <v>28584953</v>
      </c>
      <c r="R72" s="192"/>
    </row>
    <row r="73" spans="1:18" ht="30" customHeight="1" thickBot="1" x14ac:dyDescent="0.25">
      <c r="A73" s="13" t="s">
        <v>14</v>
      </c>
      <c r="B73" s="196"/>
      <c r="C73" s="199">
        <f>SUM(C7:C62)</f>
        <v>2581867</v>
      </c>
      <c r="D73" s="248"/>
      <c r="E73" s="199">
        <f>SUM(E7:E62)</f>
        <v>156666565240</v>
      </c>
      <c r="F73" s="248"/>
      <c r="G73" s="199">
        <f>SUM(G7:G62)</f>
        <v>153443796547</v>
      </c>
      <c r="H73" s="248"/>
      <c r="I73" s="356">
        <f>SUM(I7:I62)</f>
        <v>3222768693</v>
      </c>
      <c r="J73" s="248"/>
      <c r="K73" s="199">
        <f>SUM(K7:K72)</f>
        <v>137755259</v>
      </c>
      <c r="L73" s="248"/>
      <c r="M73" s="199">
        <f>SUM(M7:M72)</f>
        <v>18381377200764</v>
      </c>
      <c r="N73" s="248"/>
      <c r="O73" s="199">
        <f>SUM(O7:O72)</f>
        <v>18336234985666</v>
      </c>
      <c r="P73" s="248"/>
      <c r="Q73" s="356">
        <f>SUM(Q7:Q72)</f>
        <v>45142215098</v>
      </c>
      <c r="R73" s="152"/>
    </row>
    <row r="74" spans="1:18" ht="30" customHeight="1" thickTop="1" x14ac:dyDescent="0.2"/>
  </sheetData>
  <mergeCells count="10">
    <mergeCell ref="T6:V6"/>
    <mergeCell ref="T32:U32"/>
    <mergeCell ref="A1:Q1"/>
    <mergeCell ref="A2:R2"/>
    <mergeCell ref="A3:R3"/>
    <mergeCell ref="A4:R4"/>
    <mergeCell ref="A5:A6"/>
    <mergeCell ref="C5:I5"/>
    <mergeCell ref="K5:R5"/>
    <mergeCell ref="Q6:R6"/>
  </mergeCells>
  <pageMargins left="0.39" right="0.39" top="0.39" bottom="0.39" header="0" footer="0"/>
  <pageSetup paperSize="9" scale="6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72"/>
  <sheetViews>
    <sheetView rightToLeft="1" view="pageBreakPreview" topLeftCell="A58" zoomScaleNormal="100" zoomScaleSheetLayoutView="100" workbookViewId="0">
      <selection activeCell="E72" sqref="E72"/>
    </sheetView>
  </sheetViews>
  <sheetFormatPr defaultRowHeight="12.75" x14ac:dyDescent="0.2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353" bestFit="1" customWidth="1"/>
    <col min="6" max="6" width="1.28515625" customWidth="1"/>
    <col min="7" max="7" width="18.5703125" style="62" bestFit="1" customWidth="1"/>
    <col min="8" max="8" width="1.28515625" customWidth="1"/>
    <col min="9" max="9" width="18.28515625" bestFit="1" customWidth="1"/>
    <col min="10" max="10" width="1.28515625" customWidth="1"/>
    <col min="11" max="11" width="14.85546875" style="229" bestFit="1" customWidth="1"/>
    <col min="12" max="12" width="1.28515625" customWidth="1"/>
    <col min="13" max="13" width="19.140625" style="62" bestFit="1" customWidth="1"/>
    <col min="14" max="14" width="78.5703125" customWidth="1"/>
    <col min="16" max="17" width="17.28515625" style="37" bestFit="1" customWidth="1"/>
  </cols>
  <sheetData>
    <row r="1" spans="1:17" s="14" customFormat="1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/>
      <c r="O1"/>
      <c r="P1" s="37"/>
      <c r="Q1" s="37"/>
    </row>
    <row r="2" spans="1:17" s="14" customFormat="1" ht="30" customHeight="1" x14ac:dyDescent="0.2">
      <c r="A2" s="293" t="s">
        <v>102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/>
      <c r="O2"/>
      <c r="P2" s="37"/>
      <c r="Q2" s="37"/>
    </row>
    <row r="3" spans="1:17" s="14" customFormat="1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P3" s="106"/>
      <c r="Q3" s="106"/>
    </row>
    <row r="4" spans="1:17" s="15" customFormat="1" ht="30" customHeight="1" x14ac:dyDescent="0.2">
      <c r="A4" s="292" t="s">
        <v>210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14"/>
      <c r="O4" s="14"/>
      <c r="P4" s="106"/>
      <c r="Q4" s="106"/>
    </row>
    <row r="5" spans="1:17" s="14" customFormat="1" ht="25.5" customHeight="1" x14ac:dyDescent="0.2">
      <c r="A5" s="294" t="s">
        <v>103</v>
      </c>
      <c r="C5" s="294" t="s">
        <v>113</v>
      </c>
      <c r="D5" s="294"/>
      <c r="E5" s="294"/>
      <c r="F5" s="294"/>
      <c r="G5" s="294"/>
      <c r="I5" s="294" t="str">
        <f>'درآمد سرمایه گذاری در سهام'!$M$5</f>
        <v>از ابتدای سال مالی تا پایان ماه</v>
      </c>
      <c r="J5" s="294"/>
      <c r="K5" s="294"/>
      <c r="L5" s="294"/>
      <c r="M5" s="294"/>
      <c r="N5" s="146"/>
      <c r="P5" s="106"/>
      <c r="Q5" s="106"/>
    </row>
    <row r="6" spans="1:17" s="14" customFormat="1" ht="24" customHeight="1" x14ac:dyDescent="0.2">
      <c r="A6" s="294"/>
      <c r="C6" s="6" t="s">
        <v>201</v>
      </c>
      <c r="D6" s="28"/>
      <c r="E6" s="349" t="s">
        <v>193</v>
      </c>
      <c r="F6" s="28"/>
      <c r="G6" s="65" t="s">
        <v>202</v>
      </c>
      <c r="I6" s="6" t="s">
        <v>201</v>
      </c>
      <c r="J6" s="28"/>
      <c r="K6" s="230" t="s">
        <v>193</v>
      </c>
      <c r="L6" s="28"/>
      <c r="M6" s="65" t="s">
        <v>202</v>
      </c>
      <c r="N6" s="147"/>
      <c r="O6" s="15"/>
      <c r="P6" s="125"/>
      <c r="Q6" s="125"/>
    </row>
    <row r="7" spans="1:17" s="14" customFormat="1" ht="30" customHeight="1" x14ac:dyDescent="0.2">
      <c r="A7" s="3" t="s">
        <v>85</v>
      </c>
      <c r="B7"/>
      <c r="C7" s="209">
        <v>7440</v>
      </c>
      <c r="D7" s="226"/>
      <c r="E7" s="350">
        <v>0</v>
      </c>
      <c r="F7" s="232"/>
      <c r="G7" s="231">
        <f t="shared" ref="G7:G70" si="0">C7+E7</f>
        <v>7440</v>
      </c>
      <c r="H7" s="232"/>
      <c r="I7" s="231">
        <v>1196040</v>
      </c>
      <c r="J7" s="232"/>
      <c r="K7" s="231">
        <v>0</v>
      </c>
      <c r="L7" s="226"/>
      <c r="M7" s="209">
        <f>I7+K7</f>
        <v>1196040</v>
      </c>
      <c r="N7" s="146"/>
      <c r="P7" s="106"/>
      <c r="Q7" s="106"/>
    </row>
    <row r="8" spans="1:17" s="14" customFormat="1" ht="30" customHeight="1" x14ac:dyDescent="0.2">
      <c r="A8" s="4" t="s">
        <v>273</v>
      </c>
      <c r="B8"/>
      <c r="C8" s="208">
        <v>45494</v>
      </c>
      <c r="D8" s="226"/>
      <c r="E8" s="351">
        <v>0</v>
      </c>
      <c r="F8" s="232"/>
      <c r="G8" s="233">
        <f t="shared" si="0"/>
        <v>45494</v>
      </c>
      <c r="H8" s="232"/>
      <c r="I8" s="233">
        <v>738577</v>
      </c>
      <c r="J8" s="232"/>
      <c r="K8" s="233">
        <v>0</v>
      </c>
      <c r="L8" s="226"/>
      <c r="M8" s="208">
        <f t="shared" ref="M8:M70" si="1">I8+K8</f>
        <v>738577</v>
      </c>
      <c r="N8" s="146"/>
      <c r="P8" s="106"/>
      <c r="Q8" s="106"/>
    </row>
    <row r="9" spans="1:17" s="14" customFormat="1" ht="30" customHeight="1" x14ac:dyDescent="0.2">
      <c r="A9" s="4" t="s">
        <v>291</v>
      </c>
      <c r="B9"/>
      <c r="C9" s="208">
        <v>0</v>
      </c>
      <c r="D9" s="226"/>
      <c r="E9" s="351">
        <v>0</v>
      </c>
      <c r="F9" s="232"/>
      <c r="G9" s="233">
        <f t="shared" si="0"/>
        <v>0</v>
      </c>
      <c r="H9" s="232"/>
      <c r="I9" s="233">
        <v>3805150699</v>
      </c>
      <c r="J9" s="232"/>
      <c r="K9" s="233">
        <v>0</v>
      </c>
      <c r="L9" s="226"/>
      <c r="M9" s="208">
        <f t="shared" si="1"/>
        <v>3805150699</v>
      </c>
      <c r="N9" s="146"/>
      <c r="P9" s="106"/>
      <c r="Q9" s="106"/>
    </row>
    <row r="10" spans="1:17" s="14" customFormat="1" ht="30" customHeight="1" x14ac:dyDescent="0.2">
      <c r="A10" s="4" t="s">
        <v>86</v>
      </c>
      <c r="B10"/>
      <c r="C10" s="208">
        <v>15375</v>
      </c>
      <c r="D10" s="226"/>
      <c r="E10" s="351">
        <v>0</v>
      </c>
      <c r="F10" s="232"/>
      <c r="G10" s="233">
        <f t="shared" si="0"/>
        <v>15375</v>
      </c>
      <c r="H10" s="232"/>
      <c r="I10" s="233">
        <v>416844</v>
      </c>
      <c r="J10" s="232"/>
      <c r="K10" s="233">
        <v>0</v>
      </c>
      <c r="L10" s="226"/>
      <c r="M10" s="208">
        <f t="shared" si="1"/>
        <v>416844</v>
      </c>
      <c r="N10" s="146"/>
      <c r="P10" s="106"/>
      <c r="Q10" s="106"/>
    </row>
    <row r="11" spans="1:17" s="14" customFormat="1" ht="30" customHeight="1" x14ac:dyDescent="0.2">
      <c r="A11" s="4" t="s">
        <v>87</v>
      </c>
      <c r="B11"/>
      <c r="C11" s="208">
        <v>9257</v>
      </c>
      <c r="D11" s="226"/>
      <c r="E11" s="351">
        <v>0</v>
      </c>
      <c r="F11" s="232"/>
      <c r="G11" s="233">
        <f t="shared" si="0"/>
        <v>9257</v>
      </c>
      <c r="H11" s="232"/>
      <c r="I11" s="233">
        <v>15974283</v>
      </c>
      <c r="J11" s="232"/>
      <c r="K11" s="233">
        <v>0</v>
      </c>
      <c r="L11" s="226"/>
      <c r="M11" s="208">
        <f t="shared" si="1"/>
        <v>15974283</v>
      </c>
      <c r="N11" s="146"/>
      <c r="P11" s="106"/>
      <c r="Q11" s="106"/>
    </row>
    <row r="12" spans="1:17" s="14" customFormat="1" ht="30" customHeight="1" x14ac:dyDescent="0.2">
      <c r="A12" s="4" t="s">
        <v>166</v>
      </c>
      <c r="B12"/>
      <c r="C12" s="208">
        <v>0</v>
      </c>
      <c r="D12" s="226"/>
      <c r="E12" s="351">
        <v>0</v>
      </c>
      <c r="F12" s="232"/>
      <c r="G12" s="233">
        <f t="shared" si="0"/>
        <v>0</v>
      </c>
      <c r="H12" s="232"/>
      <c r="I12" s="233">
        <v>341953979</v>
      </c>
      <c r="J12" s="232"/>
      <c r="K12" s="233">
        <v>0</v>
      </c>
      <c r="L12" s="226"/>
      <c r="M12" s="208">
        <f t="shared" si="1"/>
        <v>341953979</v>
      </c>
      <c r="N12" s="146"/>
      <c r="P12" s="106"/>
      <c r="Q12" s="106"/>
    </row>
    <row r="13" spans="1:17" s="14" customFormat="1" ht="30" customHeight="1" x14ac:dyDescent="0.2">
      <c r="A13" s="4" t="s">
        <v>88</v>
      </c>
      <c r="B13"/>
      <c r="C13" s="208">
        <v>51197</v>
      </c>
      <c r="D13" s="226"/>
      <c r="E13" s="351">
        <v>0</v>
      </c>
      <c r="F13" s="232"/>
      <c r="G13" s="233">
        <f t="shared" si="0"/>
        <v>51197</v>
      </c>
      <c r="H13" s="232"/>
      <c r="I13" s="233">
        <v>436651</v>
      </c>
      <c r="J13" s="232"/>
      <c r="K13" s="233">
        <v>0</v>
      </c>
      <c r="L13" s="226"/>
      <c r="M13" s="208">
        <f t="shared" si="1"/>
        <v>436651</v>
      </c>
      <c r="N13" s="146"/>
      <c r="P13" s="106"/>
      <c r="Q13" s="106"/>
    </row>
    <row r="14" spans="1:17" s="14" customFormat="1" ht="30" customHeight="1" x14ac:dyDescent="0.2">
      <c r="A14" s="4" t="s">
        <v>89</v>
      </c>
      <c r="B14"/>
      <c r="C14" s="208">
        <v>34282</v>
      </c>
      <c r="D14" s="226"/>
      <c r="E14" s="351">
        <v>0</v>
      </c>
      <c r="F14" s="232"/>
      <c r="G14" s="233">
        <f t="shared" si="0"/>
        <v>34282</v>
      </c>
      <c r="H14" s="232"/>
      <c r="I14" s="233">
        <v>408117</v>
      </c>
      <c r="J14" s="232"/>
      <c r="K14" s="233">
        <v>0</v>
      </c>
      <c r="L14" s="226"/>
      <c r="M14" s="208">
        <f t="shared" si="1"/>
        <v>408117</v>
      </c>
      <c r="N14" s="146"/>
      <c r="P14" s="106"/>
      <c r="Q14" s="106"/>
    </row>
    <row r="15" spans="1:17" s="14" customFormat="1" ht="30" customHeight="1" x14ac:dyDescent="0.2">
      <c r="A15" s="4" t="s">
        <v>167</v>
      </c>
      <c r="B15"/>
      <c r="C15" s="208">
        <v>0</v>
      </c>
      <c r="D15" s="226"/>
      <c r="E15" s="351">
        <v>0</v>
      </c>
      <c r="F15" s="232"/>
      <c r="G15" s="233">
        <f t="shared" si="0"/>
        <v>0</v>
      </c>
      <c r="H15" s="232"/>
      <c r="I15" s="233">
        <v>3561643844</v>
      </c>
      <c r="J15" s="232"/>
      <c r="K15" s="233">
        <v>0</v>
      </c>
      <c r="L15" s="226"/>
      <c r="M15" s="208">
        <f t="shared" si="1"/>
        <v>3561643844</v>
      </c>
      <c r="N15" s="146"/>
      <c r="P15" s="106"/>
      <c r="Q15" s="106"/>
    </row>
    <row r="16" spans="1:17" s="14" customFormat="1" ht="30" customHeight="1" x14ac:dyDescent="0.2">
      <c r="A16" s="4" t="s">
        <v>90</v>
      </c>
      <c r="B16"/>
      <c r="C16" s="208">
        <v>9734</v>
      </c>
      <c r="D16" s="226"/>
      <c r="E16" s="351">
        <v>0</v>
      </c>
      <c r="F16" s="232"/>
      <c r="G16" s="233">
        <f t="shared" si="0"/>
        <v>9734</v>
      </c>
      <c r="H16" s="232"/>
      <c r="I16" s="233">
        <v>32205</v>
      </c>
      <c r="J16" s="232"/>
      <c r="K16" s="233">
        <v>0</v>
      </c>
      <c r="L16" s="226"/>
      <c r="M16" s="208">
        <f t="shared" si="1"/>
        <v>32205</v>
      </c>
      <c r="N16" s="146"/>
      <c r="P16" s="106"/>
      <c r="Q16" s="106"/>
    </row>
    <row r="17" spans="1:17" s="14" customFormat="1" ht="30" customHeight="1" x14ac:dyDescent="0.2">
      <c r="A17" s="4" t="s">
        <v>168</v>
      </c>
      <c r="B17"/>
      <c r="C17" s="208">
        <v>0</v>
      </c>
      <c r="D17" s="226"/>
      <c r="E17" s="351">
        <v>0</v>
      </c>
      <c r="F17" s="232"/>
      <c r="G17" s="233">
        <f t="shared" si="0"/>
        <v>0</v>
      </c>
      <c r="H17" s="232"/>
      <c r="I17" s="233">
        <v>966575330</v>
      </c>
      <c r="J17" s="232"/>
      <c r="K17" s="233">
        <v>0</v>
      </c>
      <c r="L17" s="226"/>
      <c r="M17" s="208">
        <f t="shared" si="1"/>
        <v>966575330</v>
      </c>
      <c r="N17" s="146"/>
      <c r="P17" s="106"/>
      <c r="Q17" s="106"/>
    </row>
    <row r="18" spans="1:17" s="14" customFormat="1" ht="30" customHeight="1" x14ac:dyDescent="0.2">
      <c r="A18" s="4" t="s">
        <v>169</v>
      </c>
      <c r="B18"/>
      <c r="C18" s="208">
        <v>0</v>
      </c>
      <c r="D18" s="226"/>
      <c r="E18" s="351">
        <v>0</v>
      </c>
      <c r="F18" s="232"/>
      <c r="G18" s="233">
        <f t="shared" si="0"/>
        <v>0</v>
      </c>
      <c r="H18" s="232"/>
      <c r="I18" s="233">
        <v>13497252634</v>
      </c>
      <c r="J18" s="232"/>
      <c r="K18" s="233">
        <v>0</v>
      </c>
      <c r="L18" s="226"/>
      <c r="M18" s="208">
        <f t="shared" si="1"/>
        <v>13497252634</v>
      </c>
      <c r="N18" s="146"/>
      <c r="P18" s="106"/>
      <c r="Q18" s="106"/>
    </row>
    <row r="19" spans="1:17" s="14" customFormat="1" ht="30" customHeight="1" x14ac:dyDescent="0.2">
      <c r="A19" s="4" t="s">
        <v>170</v>
      </c>
      <c r="B19"/>
      <c r="C19" s="208">
        <v>0</v>
      </c>
      <c r="D19" s="226"/>
      <c r="E19" s="351">
        <v>0</v>
      </c>
      <c r="F19" s="232"/>
      <c r="G19" s="233">
        <f t="shared" si="0"/>
        <v>0</v>
      </c>
      <c r="H19" s="232"/>
      <c r="I19" s="233">
        <v>10761917822</v>
      </c>
      <c r="J19" s="232"/>
      <c r="K19" s="233">
        <v>0</v>
      </c>
      <c r="L19" s="226"/>
      <c r="M19" s="208">
        <f t="shared" si="1"/>
        <v>10761917822</v>
      </c>
      <c r="N19" s="146"/>
      <c r="P19" s="106"/>
      <c r="Q19" s="106"/>
    </row>
    <row r="20" spans="1:17" s="14" customFormat="1" ht="30" customHeight="1" x14ac:dyDescent="0.2">
      <c r="A20" s="4" t="s">
        <v>91</v>
      </c>
      <c r="B20"/>
      <c r="C20" s="208">
        <v>81041</v>
      </c>
      <c r="D20" s="226"/>
      <c r="E20" s="351">
        <v>0</v>
      </c>
      <c r="F20" s="232"/>
      <c r="G20" s="233">
        <f t="shared" si="0"/>
        <v>81041</v>
      </c>
      <c r="H20" s="232"/>
      <c r="I20" s="233">
        <v>979956</v>
      </c>
      <c r="J20" s="232"/>
      <c r="K20" s="233">
        <v>0</v>
      </c>
      <c r="L20" s="226"/>
      <c r="M20" s="208">
        <f t="shared" si="1"/>
        <v>979956</v>
      </c>
      <c r="N20" s="146"/>
      <c r="P20" s="106"/>
      <c r="Q20" s="106"/>
    </row>
    <row r="21" spans="1:17" s="14" customFormat="1" ht="30" customHeight="1" x14ac:dyDescent="0.2">
      <c r="A21" s="4" t="s">
        <v>171</v>
      </c>
      <c r="B21"/>
      <c r="C21" s="208">
        <v>0</v>
      </c>
      <c r="D21" s="226"/>
      <c r="E21" s="351">
        <v>0</v>
      </c>
      <c r="F21" s="232"/>
      <c r="G21" s="233">
        <f t="shared" si="0"/>
        <v>0</v>
      </c>
      <c r="H21" s="232"/>
      <c r="I21" s="233">
        <v>61027397</v>
      </c>
      <c r="J21" s="232"/>
      <c r="K21" s="233">
        <v>0</v>
      </c>
      <c r="L21" s="226"/>
      <c r="M21" s="208">
        <f t="shared" si="1"/>
        <v>61027397</v>
      </c>
      <c r="N21" s="146"/>
      <c r="P21" s="106"/>
      <c r="Q21" s="106"/>
    </row>
    <row r="22" spans="1:17" s="14" customFormat="1" ht="30" customHeight="1" x14ac:dyDescent="0.2">
      <c r="A22" s="4" t="s">
        <v>241</v>
      </c>
      <c r="B22"/>
      <c r="C22" s="208">
        <v>0</v>
      </c>
      <c r="D22" s="226"/>
      <c r="E22" s="351">
        <v>0</v>
      </c>
      <c r="F22" s="232"/>
      <c r="G22" s="233">
        <f t="shared" si="0"/>
        <v>0</v>
      </c>
      <c r="H22" s="232"/>
      <c r="I22" s="233">
        <v>3448</v>
      </c>
      <c r="J22" s="232"/>
      <c r="K22" s="233">
        <v>0</v>
      </c>
      <c r="L22" s="226"/>
      <c r="M22" s="208">
        <f t="shared" si="1"/>
        <v>3448</v>
      </c>
      <c r="N22" s="146"/>
      <c r="P22" s="106"/>
      <c r="Q22" s="106"/>
    </row>
    <row r="23" spans="1:17" s="14" customFormat="1" ht="30" customHeight="1" x14ac:dyDescent="0.2">
      <c r="A23" s="4" t="s">
        <v>172</v>
      </c>
      <c r="B23"/>
      <c r="C23" s="208">
        <v>0</v>
      </c>
      <c r="D23" s="226"/>
      <c r="E23" s="351">
        <v>0</v>
      </c>
      <c r="F23" s="232"/>
      <c r="G23" s="233">
        <f t="shared" si="0"/>
        <v>0</v>
      </c>
      <c r="H23" s="232"/>
      <c r="I23" s="233">
        <v>1898301376</v>
      </c>
      <c r="J23" s="232"/>
      <c r="K23" s="233">
        <v>0</v>
      </c>
      <c r="L23" s="226"/>
      <c r="M23" s="208">
        <f t="shared" si="1"/>
        <v>1898301376</v>
      </c>
      <c r="N23" s="146"/>
      <c r="P23" s="106"/>
      <c r="Q23" s="106"/>
    </row>
    <row r="24" spans="1:17" s="14" customFormat="1" ht="30" customHeight="1" x14ac:dyDescent="0.2">
      <c r="A24" s="4" t="s">
        <v>173</v>
      </c>
      <c r="B24"/>
      <c r="C24" s="208">
        <v>0</v>
      </c>
      <c r="D24" s="226"/>
      <c r="E24" s="351">
        <v>0</v>
      </c>
      <c r="F24" s="232"/>
      <c r="G24" s="233">
        <f t="shared" si="0"/>
        <v>0</v>
      </c>
      <c r="H24" s="232"/>
      <c r="I24" s="233">
        <v>3682191768</v>
      </c>
      <c r="J24" s="232"/>
      <c r="K24" s="233">
        <v>0</v>
      </c>
      <c r="L24" s="226"/>
      <c r="M24" s="208">
        <f t="shared" si="1"/>
        <v>3682191768</v>
      </c>
      <c r="N24" s="146"/>
      <c r="P24" s="106"/>
      <c r="Q24" s="106"/>
    </row>
    <row r="25" spans="1:17" s="14" customFormat="1" ht="30" customHeight="1" x14ac:dyDescent="0.2">
      <c r="A25" s="4" t="s">
        <v>174</v>
      </c>
      <c r="B25"/>
      <c r="C25" s="208">
        <v>0</v>
      </c>
      <c r="D25" s="226"/>
      <c r="E25" s="351">
        <v>0</v>
      </c>
      <c r="F25" s="232"/>
      <c r="G25" s="233">
        <f t="shared" si="0"/>
        <v>0</v>
      </c>
      <c r="H25" s="232"/>
      <c r="I25" s="233">
        <v>16297627078</v>
      </c>
      <c r="J25" s="232"/>
      <c r="K25" s="233">
        <v>0</v>
      </c>
      <c r="L25" s="226"/>
      <c r="M25" s="208">
        <f t="shared" si="1"/>
        <v>16297627078</v>
      </c>
      <c r="N25" s="146"/>
      <c r="P25" s="106"/>
      <c r="Q25" s="106"/>
    </row>
    <row r="26" spans="1:17" s="14" customFormat="1" ht="30" customHeight="1" x14ac:dyDescent="0.2">
      <c r="A26" s="4" t="s">
        <v>175</v>
      </c>
      <c r="B26"/>
      <c r="C26" s="208">
        <v>0</v>
      </c>
      <c r="D26" s="226"/>
      <c r="E26" s="351">
        <v>0</v>
      </c>
      <c r="F26" s="232"/>
      <c r="G26" s="233">
        <f t="shared" si="0"/>
        <v>0</v>
      </c>
      <c r="H26" s="232"/>
      <c r="I26" s="233">
        <v>5558047582</v>
      </c>
      <c r="J26" s="232"/>
      <c r="K26" s="233">
        <v>0</v>
      </c>
      <c r="L26" s="226"/>
      <c r="M26" s="208">
        <f t="shared" si="1"/>
        <v>5558047582</v>
      </c>
      <c r="N26" s="146"/>
      <c r="P26" s="106"/>
      <c r="Q26" s="106"/>
    </row>
    <row r="27" spans="1:17" s="14" customFormat="1" ht="30" customHeight="1" x14ac:dyDescent="0.2">
      <c r="A27" s="4" t="s">
        <v>92</v>
      </c>
      <c r="B27"/>
      <c r="C27" s="208">
        <v>11451</v>
      </c>
      <c r="D27" s="226"/>
      <c r="E27" s="351">
        <v>0</v>
      </c>
      <c r="F27" s="232"/>
      <c r="G27" s="233">
        <f t="shared" si="0"/>
        <v>11451</v>
      </c>
      <c r="H27" s="232"/>
      <c r="I27" s="233">
        <v>5011162339</v>
      </c>
      <c r="J27" s="232"/>
      <c r="K27" s="233">
        <v>0</v>
      </c>
      <c r="L27" s="226"/>
      <c r="M27" s="208">
        <f t="shared" si="1"/>
        <v>5011162339</v>
      </c>
      <c r="N27" s="146"/>
      <c r="P27" s="106"/>
      <c r="Q27" s="106"/>
    </row>
    <row r="28" spans="1:17" s="14" customFormat="1" ht="30" customHeight="1" x14ac:dyDescent="0.2">
      <c r="A28" s="4" t="s">
        <v>176</v>
      </c>
      <c r="B28"/>
      <c r="C28" s="208">
        <v>0</v>
      </c>
      <c r="D28" s="226"/>
      <c r="E28" s="351">
        <v>0</v>
      </c>
      <c r="F28" s="232"/>
      <c r="G28" s="233">
        <f t="shared" si="0"/>
        <v>0</v>
      </c>
      <c r="H28" s="232"/>
      <c r="I28" s="233">
        <v>3181846013</v>
      </c>
      <c r="J28" s="232"/>
      <c r="K28" s="233">
        <v>0</v>
      </c>
      <c r="L28" s="226"/>
      <c r="M28" s="208">
        <f t="shared" si="1"/>
        <v>3181846013</v>
      </c>
      <c r="N28" s="146"/>
      <c r="P28" s="106"/>
      <c r="Q28" s="106"/>
    </row>
    <row r="29" spans="1:17" s="14" customFormat="1" ht="30" customHeight="1" x14ac:dyDescent="0.2">
      <c r="A29" s="4" t="s">
        <v>177</v>
      </c>
      <c r="B29"/>
      <c r="C29" s="208">
        <v>0</v>
      </c>
      <c r="D29" s="226"/>
      <c r="E29" s="351">
        <v>0</v>
      </c>
      <c r="F29" s="226"/>
      <c r="G29" s="233">
        <f t="shared" si="0"/>
        <v>0</v>
      </c>
      <c r="H29" s="226"/>
      <c r="I29" s="208">
        <v>10082189729</v>
      </c>
      <c r="J29" s="226"/>
      <c r="K29" s="233">
        <v>0</v>
      </c>
      <c r="L29" s="226"/>
      <c r="M29" s="208">
        <f t="shared" si="1"/>
        <v>10082189729</v>
      </c>
      <c r="N29" s="146"/>
      <c r="P29" s="106"/>
      <c r="Q29" s="106"/>
    </row>
    <row r="30" spans="1:17" s="14" customFormat="1" ht="30" customHeight="1" x14ac:dyDescent="0.2">
      <c r="A30" s="4" t="s">
        <v>178</v>
      </c>
      <c r="B30"/>
      <c r="C30" s="208">
        <v>0</v>
      </c>
      <c r="D30" s="226"/>
      <c r="E30" s="351">
        <v>0</v>
      </c>
      <c r="F30" s="226"/>
      <c r="G30" s="233">
        <f t="shared" si="0"/>
        <v>0</v>
      </c>
      <c r="H30" s="226"/>
      <c r="I30" s="208">
        <v>37275548167</v>
      </c>
      <c r="J30" s="226"/>
      <c r="K30" s="233">
        <v>0</v>
      </c>
      <c r="L30" s="226"/>
      <c r="M30" s="208">
        <f t="shared" si="1"/>
        <v>37275548167</v>
      </c>
      <c r="N30" s="146"/>
      <c r="P30" s="106"/>
      <c r="Q30" s="106"/>
    </row>
    <row r="31" spans="1:17" s="14" customFormat="1" ht="30" customHeight="1" x14ac:dyDescent="0.2">
      <c r="A31" s="4" t="s">
        <v>93</v>
      </c>
      <c r="B31"/>
      <c r="C31" s="208">
        <v>31300</v>
      </c>
      <c r="D31" s="226"/>
      <c r="E31" s="351">
        <v>0</v>
      </c>
      <c r="F31" s="226"/>
      <c r="G31" s="233">
        <f t="shared" si="0"/>
        <v>31300</v>
      </c>
      <c r="H31" s="226"/>
      <c r="I31" s="208">
        <v>348166</v>
      </c>
      <c r="J31" s="226"/>
      <c r="K31" s="233">
        <v>0</v>
      </c>
      <c r="L31" s="226"/>
      <c r="M31" s="208">
        <f t="shared" si="1"/>
        <v>348166</v>
      </c>
      <c r="N31" s="146"/>
      <c r="P31" s="106"/>
      <c r="Q31" s="106"/>
    </row>
    <row r="32" spans="1:17" s="14" customFormat="1" ht="30" customHeight="1" x14ac:dyDescent="0.2">
      <c r="A32" s="4" t="s">
        <v>179</v>
      </c>
      <c r="B32"/>
      <c r="C32" s="208">
        <v>0</v>
      </c>
      <c r="D32" s="226"/>
      <c r="E32" s="351">
        <v>0</v>
      </c>
      <c r="F32" s="226"/>
      <c r="G32" s="233">
        <f t="shared" si="0"/>
        <v>0</v>
      </c>
      <c r="H32" s="226"/>
      <c r="I32" s="208">
        <v>14322821919</v>
      </c>
      <c r="J32" s="226"/>
      <c r="K32" s="233">
        <v>0</v>
      </c>
      <c r="L32" s="226"/>
      <c r="M32" s="208">
        <f t="shared" si="1"/>
        <v>14322821919</v>
      </c>
      <c r="N32" s="146"/>
      <c r="P32" s="106"/>
      <c r="Q32" s="106"/>
    </row>
    <row r="33" spans="1:17" s="14" customFormat="1" ht="30" customHeight="1" x14ac:dyDescent="0.2">
      <c r="A33" s="4" t="s">
        <v>180</v>
      </c>
      <c r="B33"/>
      <c r="C33" s="208">
        <v>0</v>
      </c>
      <c r="D33" s="226"/>
      <c r="E33" s="351">
        <v>0</v>
      </c>
      <c r="F33" s="226"/>
      <c r="G33" s="233">
        <f t="shared" si="0"/>
        <v>0</v>
      </c>
      <c r="H33" s="226"/>
      <c r="I33" s="208">
        <v>10873355123</v>
      </c>
      <c r="J33" s="226"/>
      <c r="K33" s="233">
        <v>0</v>
      </c>
      <c r="L33" s="226"/>
      <c r="M33" s="208">
        <f t="shared" si="1"/>
        <v>10873355123</v>
      </c>
      <c r="N33" s="146"/>
      <c r="P33" s="106"/>
      <c r="Q33" s="106"/>
    </row>
    <row r="34" spans="1:17" s="14" customFormat="1" ht="30" customHeight="1" x14ac:dyDescent="0.2">
      <c r="A34" s="4" t="s">
        <v>181</v>
      </c>
      <c r="B34"/>
      <c r="C34" s="208">
        <v>0</v>
      </c>
      <c r="D34" s="226"/>
      <c r="E34" s="351">
        <v>0</v>
      </c>
      <c r="F34" s="226"/>
      <c r="G34" s="233">
        <f t="shared" si="0"/>
        <v>0</v>
      </c>
      <c r="H34" s="226"/>
      <c r="I34" s="208">
        <v>28766879819</v>
      </c>
      <c r="J34" s="226"/>
      <c r="K34" s="233">
        <v>0</v>
      </c>
      <c r="L34" s="226"/>
      <c r="M34" s="208">
        <f t="shared" si="1"/>
        <v>28766879819</v>
      </c>
      <c r="N34" s="146"/>
      <c r="P34" s="106"/>
      <c r="Q34" s="106"/>
    </row>
    <row r="35" spans="1:17" s="14" customFormat="1" ht="30" customHeight="1" x14ac:dyDescent="0.2">
      <c r="A35" s="4" t="s">
        <v>182</v>
      </c>
      <c r="B35"/>
      <c r="C35" s="208">
        <v>0</v>
      </c>
      <c r="D35" s="226"/>
      <c r="E35" s="351">
        <v>0</v>
      </c>
      <c r="F35" s="226"/>
      <c r="G35" s="233">
        <f t="shared" si="0"/>
        <v>0</v>
      </c>
      <c r="H35" s="226"/>
      <c r="I35" s="208">
        <v>11332520552</v>
      </c>
      <c r="J35" s="226"/>
      <c r="K35" s="233">
        <v>0</v>
      </c>
      <c r="L35" s="226"/>
      <c r="M35" s="208">
        <f t="shared" si="1"/>
        <v>11332520552</v>
      </c>
      <c r="N35" s="146"/>
      <c r="P35" s="106"/>
      <c r="Q35" s="106"/>
    </row>
    <row r="36" spans="1:17" s="14" customFormat="1" ht="30" customHeight="1" x14ac:dyDescent="0.2">
      <c r="A36" s="4" t="s">
        <v>183</v>
      </c>
      <c r="B36"/>
      <c r="C36" s="208">
        <v>0</v>
      </c>
      <c r="D36" s="226"/>
      <c r="E36" s="351">
        <v>0</v>
      </c>
      <c r="F36" s="226"/>
      <c r="G36" s="233">
        <f t="shared" si="0"/>
        <v>0</v>
      </c>
      <c r="H36" s="226"/>
      <c r="I36" s="208">
        <v>7338074123</v>
      </c>
      <c r="J36" s="226"/>
      <c r="K36" s="233">
        <v>0</v>
      </c>
      <c r="L36" s="226"/>
      <c r="M36" s="208">
        <f t="shared" si="1"/>
        <v>7338074123</v>
      </c>
      <c r="N36" s="146"/>
      <c r="P36" s="106"/>
      <c r="Q36" s="106"/>
    </row>
    <row r="37" spans="1:17" s="14" customFormat="1" ht="30" customHeight="1" x14ac:dyDescent="0.2">
      <c r="A37" s="4" t="s">
        <v>184</v>
      </c>
      <c r="B37"/>
      <c r="C37" s="208">
        <v>0</v>
      </c>
      <c r="D37" s="226"/>
      <c r="E37" s="351">
        <v>0</v>
      </c>
      <c r="F37" s="226"/>
      <c r="G37" s="233">
        <f t="shared" si="0"/>
        <v>0</v>
      </c>
      <c r="H37" s="226"/>
      <c r="I37" s="208">
        <v>7792096256</v>
      </c>
      <c r="J37" s="226"/>
      <c r="K37" s="233">
        <v>0</v>
      </c>
      <c r="L37" s="226"/>
      <c r="M37" s="208">
        <f t="shared" si="1"/>
        <v>7792096256</v>
      </c>
      <c r="N37" s="146"/>
      <c r="P37" s="106"/>
      <c r="Q37" s="106"/>
    </row>
    <row r="38" spans="1:17" s="14" customFormat="1" ht="30" customHeight="1" x14ac:dyDescent="0.2">
      <c r="A38" s="4" t="s">
        <v>185</v>
      </c>
      <c r="B38"/>
      <c r="C38" s="208">
        <v>0</v>
      </c>
      <c r="D38" s="226"/>
      <c r="E38" s="351">
        <v>0</v>
      </c>
      <c r="F38" s="226"/>
      <c r="G38" s="233">
        <f t="shared" si="0"/>
        <v>0</v>
      </c>
      <c r="H38" s="226"/>
      <c r="I38" s="208">
        <v>11691530012</v>
      </c>
      <c r="J38" s="226"/>
      <c r="K38" s="233">
        <v>0</v>
      </c>
      <c r="L38" s="226"/>
      <c r="M38" s="208">
        <f t="shared" si="1"/>
        <v>11691530012</v>
      </c>
      <c r="N38" s="146"/>
      <c r="P38" s="106"/>
      <c r="Q38" s="106"/>
    </row>
    <row r="39" spans="1:17" s="14" customFormat="1" ht="30" customHeight="1" x14ac:dyDescent="0.2">
      <c r="A39" s="4" t="s">
        <v>94</v>
      </c>
      <c r="B39"/>
      <c r="C39" s="208">
        <v>0</v>
      </c>
      <c r="D39" s="226"/>
      <c r="E39" s="351">
        <v>0</v>
      </c>
      <c r="F39" s="226"/>
      <c r="G39" s="233">
        <f t="shared" si="0"/>
        <v>0</v>
      </c>
      <c r="H39" s="226"/>
      <c r="I39" s="208">
        <v>46996103665</v>
      </c>
      <c r="J39" s="226"/>
      <c r="K39" s="233">
        <v>0</v>
      </c>
      <c r="L39" s="226"/>
      <c r="M39" s="208">
        <f t="shared" si="1"/>
        <v>46996103665</v>
      </c>
      <c r="N39" s="146"/>
      <c r="P39" s="106"/>
      <c r="Q39" s="106"/>
    </row>
    <row r="40" spans="1:17" s="14" customFormat="1" ht="30" customHeight="1" x14ac:dyDescent="0.2">
      <c r="A40" s="4" t="s">
        <v>95</v>
      </c>
      <c r="B40"/>
      <c r="C40" s="208">
        <v>0</v>
      </c>
      <c r="D40" s="226"/>
      <c r="E40" s="351">
        <v>0</v>
      </c>
      <c r="F40" s="226"/>
      <c r="G40" s="233">
        <f t="shared" si="0"/>
        <v>0</v>
      </c>
      <c r="H40" s="226"/>
      <c r="I40" s="208">
        <v>18109843138</v>
      </c>
      <c r="J40" s="226"/>
      <c r="K40" s="233">
        <v>0</v>
      </c>
      <c r="L40" s="226"/>
      <c r="M40" s="208">
        <f t="shared" si="1"/>
        <v>18109843138</v>
      </c>
      <c r="N40" s="146"/>
      <c r="P40" s="106"/>
      <c r="Q40" s="106"/>
    </row>
    <row r="41" spans="1:17" s="14" customFormat="1" ht="30" customHeight="1" x14ac:dyDescent="0.2">
      <c r="A41" s="4" t="s">
        <v>96</v>
      </c>
      <c r="B41"/>
      <c r="C41" s="208">
        <v>0</v>
      </c>
      <c r="D41" s="226"/>
      <c r="E41" s="351">
        <v>0</v>
      </c>
      <c r="F41" s="226"/>
      <c r="G41" s="233">
        <f t="shared" si="0"/>
        <v>0</v>
      </c>
      <c r="H41" s="226"/>
      <c r="I41" s="208">
        <v>15688524555</v>
      </c>
      <c r="J41" s="226"/>
      <c r="K41" s="233">
        <v>0</v>
      </c>
      <c r="L41" s="226"/>
      <c r="M41" s="208">
        <f t="shared" si="1"/>
        <v>15688524555</v>
      </c>
      <c r="N41" s="146"/>
      <c r="P41" s="106"/>
      <c r="Q41" s="106"/>
    </row>
    <row r="42" spans="1:17" s="14" customFormat="1" ht="30" customHeight="1" x14ac:dyDescent="0.2">
      <c r="A42" s="4" t="s">
        <v>97</v>
      </c>
      <c r="B42"/>
      <c r="C42" s="208">
        <v>12833</v>
      </c>
      <c r="D42" s="226"/>
      <c r="E42" s="351">
        <v>0</v>
      </c>
      <c r="F42" s="226"/>
      <c r="G42" s="233">
        <f t="shared" si="0"/>
        <v>12833</v>
      </c>
      <c r="H42" s="226"/>
      <c r="I42" s="208">
        <v>222616</v>
      </c>
      <c r="J42" s="226"/>
      <c r="K42" s="233">
        <v>0</v>
      </c>
      <c r="L42" s="226"/>
      <c r="M42" s="208">
        <f t="shared" si="1"/>
        <v>222616</v>
      </c>
      <c r="N42" s="146"/>
      <c r="P42" s="106"/>
      <c r="Q42" s="106"/>
    </row>
    <row r="43" spans="1:17" s="14" customFormat="1" ht="30" customHeight="1" x14ac:dyDescent="0.2">
      <c r="A43" s="4" t="s">
        <v>292</v>
      </c>
      <c r="B43"/>
      <c r="C43" s="208">
        <v>0</v>
      </c>
      <c r="D43" s="226"/>
      <c r="E43" s="351">
        <v>0</v>
      </c>
      <c r="F43" s="226"/>
      <c r="G43" s="233">
        <f t="shared" si="0"/>
        <v>0</v>
      </c>
      <c r="H43" s="226"/>
      <c r="I43" s="208">
        <v>34633795744</v>
      </c>
      <c r="J43" s="226"/>
      <c r="K43" s="233">
        <v>0</v>
      </c>
      <c r="L43" s="226"/>
      <c r="M43" s="208">
        <f t="shared" si="1"/>
        <v>34633795744</v>
      </c>
      <c r="N43" s="175"/>
      <c r="P43" s="106"/>
      <c r="Q43" s="106"/>
    </row>
    <row r="44" spans="1:17" s="14" customFormat="1" ht="30" customHeight="1" x14ac:dyDescent="0.2">
      <c r="A44" s="4" t="s">
        <v>98</v>
      </c>
      <c r="B44"/>
      <c r="C44" s="208">
        <v>0</v>
      </c>
      <c r="D44" s="226"/>
      <c r="E44" s="351">
        <v>0</v>
      </c>
      <c r="F44" s="226"/>
      <c r="G44" s="233">
        <f t="shared" si="0"/>
        <v>0</v>
      </c>
      <c r="H44" s="226"/>
      <c r="I44" s="208">
        <v>21975740071</v>
      </c>
      <c r="J44" s="226"/>
      <c r="K44" s="233">
        <v>0</v>
      </c>
      <c r="L44" s="226"/>
      <c r="M44" s="208">
        <f t="shared" si="1"/>
        <v>21975740071</v>
      </c>
      <c r="N44" s="146"/>
      <c r="P44" s="106"/>
      <c r="Q44" s="106"/>
    </row>
    <row r="45" spans="1:17" s="14" customFormat="1" ht="30" customHeight="1" x14ac:dyDescent="0.2">
      <c r="A45" s="4" t="s">
        <v>242</v>
      </c>
      <c r="B45"/>
      <c r="C45" s="208">
        <v>5229593695</v>
      </c>
      <c r="D45" s="226"/>
      <c r="E45" s="351">
        <v>0</v>
      </c>
      <c r="F45" s="226"/>
      <c r="G45" s="233">
        <f t="shared" si="0"/>
        <v>5229593695</v>
      </c>
      <c r="H45" s="226"/>
      <c r="I45" s="208">
        <v>29719115959</v>
      </c>
      <c r="J45" s="226"/>
      <c r="K45" s="233">
        <v>0</v>
      </c>
      <c r="L45" s="226"/>
      <c r="M45" s="208">
        <f t="shared" si="1"/>
        <v>29719115959</v>
      </c>
      <c r="N45" s="146"/>
      <c r="P45" s="106"/>
      <c r="Q45" s="106"/>
    </row>
    <row r="46" spans="1:17" s="14" customFormat="1" ht="30" customHeight="1" x14ac:dyDescent="0.2">
      <c r="A46" s="4" t="s">
        <v>99</v>
      </c>
      <c r="B46"/>
      <c r="C46" s="208">
        <v>9438</v>
      </c>
      <c r="D46" s="226"/>
      <c r="E46" s="351">
        <v>0</v>
      </c>
      <c r="F46" s="226"/>
      <c r="G46" s="233">
        <f t="shared" si="0"/>
        <v>9438</v>
      </c>
      <c r="H46" s="226"/>
      <c r="I46" s="208">
        <v>61332</v>
      </c>
      <c r="J46" s="226"/>
      <c r="K46" s="233">
        <v>0</v>
      </c>
      <c r="L46" s="226"/>
      <c r="M46" s="208">
        <f t="shared" si="1"/>
        <v>61332</v>
      </c>
      <c r="N46" s="146"/>
      <c r="P46" s="106"/>
      <c r="Q46" s="106"/>
    </row>
    <row r="47" spans="1:17" s="14" customFormat="1" ht="30" customHeight="1" x14ac:dyDescent="0.2">
      <c r="A47" s="4" t="s">
        <v>100</v>
      </c>
      <c r="B47"/>
      <c r="C47" s="208">
        <v>0</v>
      </c>
      <c r="D47" s="226"/>
      <c r="E47" s="351">
        <v>0</v>
      </c>
      <c r="F47" s="226"/>
      <c r="G47" s="233">
        <f t="shared" si="0"/>
        <v>0</v>
      </c>
      <c r="H47" s="226"/>
      <c r="I47" s="208">
        <v>18517053671</v>
      </c>
      <c r="J47" s="226"/>
      <c r="K47" s="233">
        <v>0</v>
      </c>
      <c r="L47" s="226"/>
      <c r="M47" s="208">
        <f t="shared" si="1"/>
        <v>18517053671</v>
      </c>
      <c r="N47" s="146"/>
      <c r="P47" s="106"/>
      <c r="Q47" s="106"/>
    </row>
    <row r="48" spans="1:17" s="14" customFormat="1" ht="30" customHeight="1" x14ac:dyDescent="0.25">
      <c r="A48" s="4" t="s">
        <v>275</v>
      </c>
      <c r="B48"/>
      <c r="C48" s="208">
        <v>0</v>
      </c>
      <c r="D48" s="226"/>
      <c r="E48" s="272"/>
      <c r="F48" s="226"/>
      <c r="G48" s="233">
        <f t="shared" si="0"/>
        <v>0</v>
      </c>
      <c r="H48" s="226"/>
      <c r="I48" s="208">
        <v>13384522619</v>
      </c>
      <c r="J48" s="226"/>
      <c r="K48" s="233">
        <v>0</v>
      </c>
      <c r="L48" s="226"/>
      <c r="M48" s="208">
        <f t="shared" si="1"/>
        <v>13384522619</v>
      </c>
      <c r="N48" s="148"/>
      <c r="O48" s="24"/>
      <c r="P48" s="126"/>
      <c r="Q48" s="126"/>
    </row>
    <row r="49" spans="1:17" s="14" customFormat="1" ht="30" customHeight="1" x14ac:dyDescent="0.2">
      <c r="A49" s="4" t="s">
        <v>101</v>
      </c>
      <c r="B49"/>
      <c r="C49" s="208">
        <v>0</v>
      </c>
      <c r="D49" s="226"/>
      <c r="E49" s="272"/>
      <c r="F49" s="226"/>
      <c r="G49" s="233">
        <f t="shared" si="0"/>
        <v>0</v>
      </c>
      <c r="H49" s="226"/>
      <c r="I49" s="208">
        <v>41843424670</v>
      </c>
      <c r="J49" s="226"/>
      <c r="K49" s="233">
        <v>0</v>
      </c>
      <c r="L49" s="226"/>
      <c r="M49" s="208">
        <f t="shared" si="1"/>
        <v>41843424670</v>
      </c>
      <c r="N49" s="149"/>
      <c r="O49"/>
      <c r="P49" s="37"/>
      <c r="Q49" s="37"/>
    </row>
    <row r="50" spans="1:17" s="14" customFormat="1" ht="30" customHeight="1" x14ac:dyDescent="0.2">
      <c r="A50" s="4" t="s">
        <v>293</v>
      </c>
      <c r="B50"/>
      <c r="C50" s="208">
        <v>0</v>
      </c>
      <c r="D50" s="226"/>
      <c r="E50" s="351">
        <v>0</v>
      </c>
      <c r="F50" s="226"/>
      <c r="G50" s="233">
        <f t="shared" si="0"/>
        <v>0</v>
      </c>
      <c r="H50" s="226"/>
      <c r="I50" s="208">
        <v>3652369151</v>
      </c>
      <c r="J50" s="226"/>
      <c r="K50" s="233">
        <v>0</v>
      </c>
      <c r="L50" s="226"/>
      <c r="M50" s="208">
        <f t="shared" si="1"/>
        <v>3652369151</v>
      </c>
      <c r="N50" s="149"/>
      <c r="O50"/>
      <c r="P50" s="37"/>
      <c r="Q50" s="37"/>
    </row>
    <row r="51" spans="1:17" s="14" customFormat="1" ht="30" customHeight="1" x14ac:dyDescent="0.2">
      <c r="A51" s="4" t="s">
        <v>276</v>
      </c>
      <c r="B51"/>
      <c r="C51" s="208">
        <v>1151733006</v>
      </c>
      <c r="D51" s="226"/>
      <c r="E51" s="272">
        <v>-11769578</v>
      </c>
      <c r="F51" s="226"/>
      <c r="G51" s="233">
        <f t="shared" si="0"/>
        <v>1139963428</v>
      </c>
      <c r="H51" s="226"/>
      <c r="I51" s="208">
        <v>7196814906</v>
      </c>
      <c r="J51" s="226"/>
      <c r="K51" s="233">
        <v>0</v>
      </c>
      <c r="L51" s="226"/>
      <c r="M51" s="208">
        <f t="shared" si="1"/>
        <v>7196814906</v>
      </c>
      <c r="N51" s="149"/>
      <c r="O51"/>
      <c r="P51" s="37"/>
      <c r="Q51" s="37"/>
    </row>
    <row r="52" spans="1:17" s="14" customFormat="1" ht="30" customHeight="1" x14ac:dyDescent="0.2">
      <c r="A52" s="4" t="s">
        <v>277</v>
      </c>
      <c r="B52"/>
      <c r="C52" s="208">
        <v>2418032760</v>
      </c>
      <c r="D52" s="226"/>
      <c r="E52" s="272">
        <v>-607579</v>
      </c>
      <c r="F52" s="226"/>
      <c r="G52" s="233">
        <f t="shared" si="0"/>
        <v>2417425181</v>
      </c>
      <c r="H52" s="226"/>
      <c r="I52" s="208">
        <v>8382513568</v>
      </c>
      <c r="J52" s="226"/>
      <c r="K52" s="233">
        <v>0</v>
      </c>
      <c r="L52" s="226"/>
      <c r="M52" s="208">
        <f t="shared" si="1"/>
        <v>8382513568</v>
      </c>
      <c r="N52"/>
      <c r="O52"/>
      <c r="P52" s="37"/>
      <c r="Q52" s="37"/>
    </row>
    <row r="53" spans="1:17" s="14" customFormat="1" ht="30" customHeight="1" x14ac:dyDescent="0.2">
      <c r="A53" s="4" t="s">
        <v>278</v>
      </c>
      <c r="B53"/>
      <c r="C53" s="208">
        <v>40274</v>
      </c>
      <c r="D53" s="226"/>
      <c r="E53" s="351">
        <v>0</v>
      </c>
      <c r="F53" s="226"/>
      <c r="G53" s="233">
        <f t="shared" si="0"/>
        <v>40274</v>
      </c>
      <c r="H53" s="226"/>
      <c r="I53" s="208">
        <v>91877</v>
      </c>
      <c r="J53" s="226"/>
      <c r="K53" s="233">
        <v>0</v>
      </c>
      <c r="L53" s="226"/>
      <c r="M53" s="208">
        <f t="shared" si="1"/>
        <v>91877</v>
      </c>
      <c r="N53"/>
      <c r="O53"/>
      <c r="P53" s="37"/>
      <c r="Q53" s="37"/>
    </row>
    <row r="54" spans="1:17" s="14" customFormat="1" ht="30" customHeight="1" x14ac:dyDescent="0.2">
      <c r="A54" s="4" t="s">
        <v>279</v>
      </c>
      <c r="B54"/>
      <c r="C54" s="208">
        <v>2418032760</v>
      </c>
      <c r="D54" s="226"/>
      <c r="E54" s="272">
        <v>-267733</v>
      </c>
      <c r="F54" s="226"/>
      <c r="G54" s="233">
        <f t="shared" si="0"/>
        <v>2417765027</v>
      </c>
      <c r="H54" s="226"/>
      <c r="I54" s="208">
        <v>6689890636</v>
      </c>
      <c r="J54" s="226"/>
      <c r="K54" s="233">
        <v>0</v>
      </c>
      <c r="L54" s="226"/>
      <c r="M54" s="208">
        <f t="shared" si="1"/>
        <v>6689890636</v>
      </c>
      <c r="N54"/>
      <c r="O54"/>
      <c r="P54" s="37"/>
      <c r="Q54" s="37"/>
    </row>
    <row r="55" spans="1:17" s="14" customFormat="1" ht="30" customHeight="1" x14ac:dyDescent="0.2">
      <c r="A55" s="4" t="s">
        <v>280</v>
      </c>
      <c r="B55"/>
      <c r="C55" s="208">
        <v>7431420748</v>
      </c>
      <c r="D55" s="226"/>
      <c r="E55" s="272">
        <v>-11234351</v>
      </c>
      <c r="F55" s="226"/>
      <c r="G55" s="233">
        <f t="shared" si="0"/>
        <v>7420186397</v>
      </c>
      <c r="H55" s="226"/>
      <c r="I55" s="208">
        <v>21262568260</v>
      </c>
      <c r="J55" s="226"/>
      <c r="K55" s="233">
        <v>0</v>
      </c>
      <c r="L55" s="226"/>
      <c r="M55" s="208">
        <f t="shared" si="1"/>
        <v>21262568260</v>
      </c>
      <c r="N55"/>
      <c r="O55"/>
      <c r="P55" s="37"/>
      <c r="Q55" s="37"/>
    </row>
    <row r="56" spans="1:17" s="14" customFormat="1" ht="30" customHeight="1" x14ac:dyDescent="0.2">
      <c r="A56" s="4" t="s">
        <v>281</v>
      </c>
      <c r="B56"/>
      <c r="C56" s="208">
        <v>17933743160</v>
      </c>
      <c r="D56" s="226"/>
      <c r="E56" s="272">
        <v>-2761740</v>
      </c>
      <c r="F56" s="226"/>
      <c r="G56" s="233">
        <f t="shared" si="0"/>
        <v>17930981420</v>
      </c>
      <c r="H56" s="226"/>
      <c r="I56" s="208">
        <v>57732950773</v>
      </c>
      <c r="J56" s="226"/>
      <c r="K56" s="233">
        <v>0</v>
      </c>
      <c r="L56" s="226"/>
      <c r="M56" s="208">
        <f t="shared" si="1"/>
        <v>57732950773</v>
      </c>
      <c r="N56"/>
      <c r="O56"/>
      <c r="P56" s="37"/>
      <c r="Q56" s="37"/>
    </row>
    <row r="57" spans="1:17" s="14" customFormat="1" ht="30" customHeight="1" x14ac:dyDescent="0.2">
      <c r="A57" s="4" t="s">
        <v>282</v>
      </c>
      <c r="B57"/>
      <c r="C57" s="208">
        <v>4013934408</v>
      </c>
      <c r="D57" s="226"/>
      <c r="E57" s="272">
        <v>-6768570</v>
      </c>
      <c r="F57" s="226"/>
      <c r="G57" s="233">
        <f t="shared" si="0"/>
        <v>4007165838</v>
      </c>
      <c r="H57" s="226"/>
      <c r="I57" s="208">
        <v>18199726732</v>
      </c>
      <c r="J57" s="226"/>
      <c r="K57" s="233">
        <v>0</v>
      </c>
      <c r="L57" s="226"/>
      <c r="M57" s="208">
        <f t="shared" si="1"/>
        <v>18199726732</v>
      </c>
      <c r="N57"/>
      <c r="O57"/>
      <c r="P57" s="37"/>
      <c r="Q57" s="37"/>
    </row>
    <row r="58" spans="1:17" s="14" customFormat="1" ht="30" customHeight="1" x14ac:dyDescent="0.2">
      <c r="A58" s="4" t="s">
        <v>283</v>
      </c>
      <c r="B58"/>
      <c r="C58" s="208">
        <v>4836065550</v>
      </c>
      <c r="D58" s="226"/>
      <c r="E58" s="272">
        <v>-687354</v>
      </c>
      <c r="F58" s="226"/>
      <c r="G58" s="233">
        <f t="shared" si="0"/>
        <v>4835378196</v>
      </c>
      <c r="H58" s="226"/>
      <c r="I58" s="208">
        <v>13057376985</v>
      </c>
      <c r="J58" s="226"/>
      <c r="K58" s="233">
        <v>0</v>
      </c>
      <c r="L58" s="226"/>
      <c r="M58" s="208">
        <f t="shared" si="1"/>
        <v>13057376985</v>
      </c>
      <c r="N58"/>
      <c r="O58"/>
      <c r="P58" s="37"/>
      <c r="Q58" s="37"/>
    </row>
    <row r="59" spans="1:17" s="14" customFormat="1" ht="30" customHeight="1" x14ac:dyDescent="0.2">
      <c r="A59" s="4" t="s">
        <v>284</v>
      </c>
      <c r="B59"/>
      <c r="C59" s="208">
        <v>2015027320</v>
      </c>
      <c r="D59" s="226"/>
      <c r="E59" s="272">
        <v>-39352606</v>
      </c>
      <c r="F59" s="226"/>
      <c r="G59" s="233">
        <f t="shared" si="0"/>
        <v>1975674714</v>
      </c>
      <c r="H59" s="226"/>
      <c r="I59" s="208">
        <v>10881147528</v>
      </c>
      <c r="J59" s="226"/>
      <c r="K59" s="233">
        <v>0</v>
      </c>
      <c r="L59" s="226"/>
      <c r="M59" s="208">
        <f t="shared" si="1"/>
        <v>10881147528</v>
      </c>
      <c r="N59"/>
      <c r="O59"/>
      <c r="P59" s="37"/>
      <c r="Q59" s="37"/>
    </row>
    <row r="60" spans="1:17" s="14" customFormat="1" ht="30" customHeight="1" x14ac:dyDescent="0.2">
      <c r="A60" s="4" t="s">
        <v>285</v>
      </c>
      <c r="B60"/>
      <c r="C60" s="208">
        <v>1444447575</v>
      </c>
      <c r="D60" s="226"/>
      <c r="E60" s="272">
        <v>-14100746</v>
      </c>
      <c r="F60" s="226"/>
      <c r="G60" s="233">
        <f t="shared" si="0"/>
        <v>1430346829</v>
      </c>
      <c r="H60" s="226"/>
      <c r="I60" s="208">
        <v>5917808218</v>
      </c>
      <c r="J60" s="226"/>
      <c r="K60" s="233">
        <v>0</v>
      </c>
      <c r="L60" s="226"/>
      <c r="M60" s="208">
        <f t="shared" si="1"/>
        <v>5917808218</v>
      </c>
      <c r="N60"/>
      <c r="O60"/>
      <c r="P60" s="37"/>
      <c r="Q60" s="37"/>
    </row>
    <row r="61" spans="1:17" s="24" customFormat="1" ht="30" customHeight="1" x14ac:dyDescent="0.25">
      <c r="A61" s="4" t="s">
        <v>286</v>
      </c>
      <c r="B61"/>
      <c r="C61" s="208">
        <v>2726639356</v>
      </c>
      <c r="D61" s="226"/>
      <c r="E61" s="272">
        <v>-14100746</v>
      </c>
      <c r="F61" s="226"/>
      <c r="G61" s="233">
        <f t="shared" si="0"/>
        <v>2712538610</v>
      </c>
      <c r="H61" s="226"/>
      <c r="I61" s="208">
        <v>7199999999</v>
      </c>
      <c r="J61" s="226"/>
      <c r="K61" s="233">
        <v>0</v>
      </c>
      <c r="L61" s="226"/>
      <c r="M61" s="208">
        <f t="shared" si="1"/>
        <v>7199999999</v>
      </c>
      <c r="N61"/>
      <c r="O61"/>
      <c r="P61" s="37"/>
      <c r="Q61" s="37"/>
    </row>
    <row r="62" spans="1:17" s="24" customFormat="1" ht="30" customHeight="1" x14ac:dyDescent="0.25">
      <c r="A62" s="4" t="s">
        <v>287</v>
      </c>
      <c r="B62"/>
      <c r="C62" s="208">
        <v>4836065550</v>
      </c>
      <c r="D62" s="226"/>
      <c r="E62" s="351">
        <v>0</v>
      </c>
      <c r="F62" s="232"/>
      <c r="G62" s="233">
        <f t="shared" si="0"/>
        <v>4836065550</v>
      </c>
      <c r="H62" s="232"/>
      <c r="I62" s="233">
        <v>9672131100</v>
      </c>
      <c r="J62" s="232"/>
      <c r="K62" s="233">
        <v>0</v>
      </c>
      <c r="L62" s="226"/>
      <c r="M62" s="208">
        <f t="shared" si="1"/>
        <v>9672131100</v>
      </c>
      <c r="N62"/>
      <c r="O62"/>
      <c r="P62" s="37"/>
      <c r="Q62" s="37"/>
    </row>
    <row r="63" spans="1:17" s="24" customFormat="1" ht="30" customHeight="1" x14ac:dyDescent="0.25">
      <c r="A63" s="4" t="s">
        <v>288</v>
      </c>
      <c r="B63"/>
      <c r="C63" s="208">
        <v>2418032760</v>
      </c>
      <c r="D63" s="226"/>
      <c r="E63" s="272">
        <v>-153359</v>
      </c>
      <c r="F63" s="226"/>
      <c r="G63" s="233">
        <f t="shared" si="0"/>
        <v>2417879401</v>
      </c>
      <c r="H63" s="226"/>
      <c r="I63" s="208">
        <v>4513661152</v>
      </c>
      <c r="J63" s="226"/>
      <c r="K63" s="233">
        <v>0</v>
      </c>
      <c r="L63" s="226"/>
      <c r="M63" s="208">
        <f t="shared" si="1"/>
        <v>4513661152</v>
      </c>
      <c r="N63"/>
      <c r="O63"/>
      <c r="P63" s="37"/>
      <c r="Q63" s="37"/>
    </row>
    <row r="64" spans="1:17" s="24" customFormat="1" ht="30" customHeight="1" x14ac:dyDescent="0.25">
      <c r="A64" s="4" t="s">
        <v>289</v>
      </c>
      <c r="B64"/>
      <c r="C64" s="208">
        <v>4836065550</v>
      </c>
      <c r="D64" s="226"/>
      <c r="E64" s="272">
        <v>-1447228</v>
      </c>
      <c r="F64" s="226"/>
      <c r="G64" s="233">
        <f t="shared" si="0"/>
        <v>4834618322</v>
      </c>
      <c r="H64" s="226"/>
      <c r="I64" s="208">
        <v>5158469920</v>
      </c>
      <c r="J64" s="226"/>
      <c r="K64" s="233">
        <v>0</v>
      </c>
      <c r="L64" s="226"/>
      <c r="M64" s="208">
        <f t="shared" si="1"/>
        <v>5158469920</v>
      </c>
      <c r="N64"/>
      <c r="O64"/>
      <c r="P64" s="37"/>
      <c r="Q64" s="37"/>
    </row>
    <row r="65" spans="1:17" s="24" customFormat="1" ht="30" customHeight="1" x14ac:dyDescent="0.25">
      <c r="A65" s="4" t="s">
        <v>290</v>
      </c>
      <c r="B65"/>
      <c r="C65" s="208">
        <v>2418032760</v>
      </c>
      <c r="D65" s="226"/>
      <c r="E65" s="351">
        <v>0</v>
      </c>
      <c r="F65" s="226"/>
      <c r="G65" s="233">
        <f t="shared" si="0"/>
        <v>2418032760</v>
      </c>
      <c r="H65" s="226"/>
      <c r="I65" s="208">
        <v>2579234944</v>
      </c>
      <c r="J65" s="226"/>
      <c r="K65" s="233">
        <v>0</v>
      </c>
      <c r="L65" s="226"/>
      <c r="M65" s="208">
        <f t="shared" si="1"/>
        <v>2579234944</v>
      </c>
      <c r="N65"/>
      <c r="O65"/>
      <c r="P65" s="37"/>
      <c r="Q65" s="37"/>
    </row>
    <row r="66" spans="1:17" s="24" customFormat="1" ht="30" customHeight="1" x14ac:dyDescent="0.25">
      <c r="A66" s="4" t="s">
        <v>317</v>
      </c>
      <c r="B66"/>
      <c r="C66" s="208">
        <v>11687158456</v>
      </c>
      <c r="D66" s="226"/>
      <c r="E66" s="351">
        <v>0</v>
      </c>
      <c r="F66" s="232"/>
      <c r="G66" s="233">
        <f t="shared" si="0"/>
        <v>11687158456</v>
      </c>
      <c r="H66" s="232"/>
      <c r="I66" s="233">
        <v>11687158456</v>
      </c>
      <c r="J66" s="232"/>
      <c r="K66" s="233">
        <v>0</v>
      </c>
      <c r="L66" s="226"/>
      <c r="M66" s="208">
        <f t="shared" si="1"/>
        <v>11687158456</v>
      </c>
      <c r="N66"/>
      <c r="O66"/>
      <c r="P66" s="37"/>
      <c r="Q66" s="37"/>
    </row>
    <row r="67" spans="1:17" s="24" customFormat="1" ht="30" customHeight="1" x14ac:dyDescent="0.25">
      <c r="A67" s="4" t="s">
        <v>318</v>
      </c>
      <c r="B67"/>
      <c r="C67" s="208">
        <v>3506147531</v>
      </c>
      <c r="D67" s="226"/>
      <c r="E67" s="351">
        <v>0</v>
      </c>
      <c r="F67" s="232"/>
      <c r="G67" s="233">
        <f t="shared" si="0"/>
        <v>3506147531</v>
      </c>
      <c r="H67" s="232"/>
      <c r="I67" s="233">
        <v>3506147531</v>
      </c>
      <c r="J67" s="232"/>
      <c r="K67" s="233">
        <v>0</v>
      </c>
      <c r="L67" s="226"/>
      <c r="M67" s="208">
        <f t="shared" si="1"/>
        <v>3506147531</v>
      </c>
      <c r="N67"/>
      <c r="O67"/>
      <c r="P67" s="37"/>
      <c r="Q67" s="37"/>
    </row>
    <row r="68" spans="1:17" s="24" customFormat="1" ht="30" customHeight="1" x14ac:dyDescent="0.25">
      <c r="A68" s="4" t="s">
        <v>319</v>
      </c>
      <c r="B68"/>
      <c r="C68" s="208">
        <v>4674863365</v>
      </c>
      <c r="D68" s="226"/>
      <c r="E68" s="351">
        <v>0</v>
      </c>
      <c r="F68" s="232"/>
      <c r="G68" s="233">
        <f t="shared" si="0"/>
        <v>4674863365</v>
      </c>
      <c r="H68" s="232"/>
      <c r="I68" s="233">
        <v>4674863365</v>
      </c>
      <c r="J68" s="232"/>
      <c r="K68" s="233">
        <v>0</v>
      </c>
      <c r="L68" s="226"/>
      <c r="M68" s="208">
        <f t="shared" si="1"/>
        <v>4674863365</v>
      </c>
      <c r="N68"/>
      <c r="O68"/>
      <c r="P68" s="37"/>
      <c r="Q68" s="37"/>
    </row>
    <row r="69" spans="1:17" s="24" customFormat="1" ht="30" customHeight="1" x14ac:dyDescent="0.25">
      <c r="A69" s="4" t="s">
        <v>320</v>
      </c>
      <c r="B69"/>
      <c r="C69" s="208">
        <v>3385245892</v>
      </c>
      <c r="D69" s="226"/>
      <c r="E69" s="351">
        <v>0</v>
      </c>
      <c r="F69" s="232"/>
      <c r="G69" s="233">
        <f t="shared" si="0"/>
        <v>3385245892</v>
      </c>
      <c r="H69" s="232"/>
      <c r="I69" s="233">
        <v>3385245892</v>
      </c>
      <c r="J69" s="232"/>
      <c r="K69" s="233">
        <v>0</v>
      </c>
      <c r="L69" s="226"/>
      <c r="M69" s="208">
        <f t="shared" si="1"/>
        <v>3385245892</v>
      </c>
      <c r="N69"/>
      <c r="O69"/>
      <c r="P69" s="37"/>
      <c r="Q69" s="37"/>
    </row>
    <row r="70" spans="1:17" s="24" customFormat="1" ht="30" customHeight="1" x14ac:dyDescent="0.25">
      <c r="A70" s="4" t="s">
        <v>321</v>
      </c>
      <c r="B70"/>
      <c r="C70" s="208">
        <v>7631147536</v>
      </c>
      <c r="D70" s="226"/>
      <c r="E70" s="351"/>
      <c r="F70" s="232"/>
      <c r="G70" s="233">
        <f t="shared" si="0"/>
        <v>7631147536</v>
      </c>
      <c r="H70" s="232"/>
      <c r="I70" s="233">
        <v>7631147536</v>
      </c>
      <c r="J70" s="232"/>
      <c r="K70" s="233">
        <v>0</v>
      </c>
      <c r="L70" s="226"/>
      <c r="M70" s="208">
        <f t="shared" si="1"/>
        <v>7631147536</v>
      </c>
      <c r="N70"/>
      <c r="O70"/>
      <c r="P70" s="37"/>
      <c r="Q70" s="37"/>
    </row>
    <row r="71" spans="1:17" ht="27.75" customHeight="1" thickBot="1" x14ac:dyDescent="0.25">
      <c r="A71" s="13" t="s">
        <v>14</v>
      </c>
      <c r="C71" s="205">
        <f>SUM(C7:C70)</f>
        <v>97011788854</v>
      </c>
      <c r="D71" s="234"/>
      <c r="E71" s="352">
        <f>SUM(E7:E70)</f>
        <v>-103251590</v>
      </c>
      <c r="F71" s="234"/>
      <c r="G71" s="205">
        <f>SUM(G7:G70)</f>
        <v>96908537264</v>
      </c>
      <c r="H71" s="234"/>
      <c r="I71" s="205">
        <f>SUM(I7:I70)</f>
        <v>661969974417</v>
      </c>
      <c r="J71" s="234"/>
      <c r="K71" s="235">
        <f>SUM(K7:K70)</f>
        <v>0</v>
      </c>
      <c r="L71" s="234"/>
      <c r="M71" s="205">
        <f>SUM(M7:M70)</f>
        <v>661969974417</v>
      </c>
    </row>
    <row r="72" spans="1:17" ht="13.5" thickTop="1" x14ac:dyDescent="0.2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4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31"/>
  <sheetViews>
    <sheetView rightToLeft="1" view="pageBreakPreview" topLeftCell="A5" zoomScaleNormal="100" zoomScaleSheetLayoutView="100" workbookViewId="0">
      <selection activeCell="C23" sqref="C23"/>
    </sheetView>
  </sheetViews>
  <sheetFormatPr defaultRowHeight="15" x14ac:dyDescent="0.2"/>
  <cols>
    <col min="1" max="1" width="3.5703125" style="14" bestFit="1" customWidth="1"/>
    <col min="2" max="2" width="2.5703125" style="14" customWidth="1"/>
    <col min="3" max="3" width="23.42578125" style="14" customWidth="1"/>
    <col min="4" max="4" width="1.28515625" style="14" customWidth="1"/>
    <col min="5" max="5" width="12.140625" style="14" bestFit="1" customWidth="1"/>
    <col min="6" max="6" width="1" style="14" customWidth="1"/>
    <col min="7" max="7" width="16.7109375" style="14" bestFit="1" customWidth="1"/>
    <col min="8" max="8" width="1.28515625" style="14" customWidth="1"/>
    <col min="9" max="9" width="18.140625" style="14" bestFit="1" customWidth="1"/>
    <col min="10" max="10" width="1.28515625" style="14" customWidth="1"/>
    <col min="11" max="11" width="11.140625" style="14" customWidth="1"/>
    <col min="12" max="12" width="1.28515625" style="14" customWidth="1"/>
    <col min="13" max="13" width="17" style="14" customWidth="1"/>
    <col min="14" max="14" width="1" style="14" customWidth="1"/>
    <col min="15" max="15" width="16" style="14" customWidth="1"/>
    <col min="16" max="16" width="1.28515625" style="14" customWidth="1"/>
    <col min="17" max="17" width="18.7109375" style="14" bestFit="1" customWidth="1"/>
    <col min="18" max="18" width="1.28515625" style="14" customWidth="1"/>
    <col min="19" max="19" width="12.140625" style="14" bestFit="1" customWidth="1"/>
    <col min="20" max="20" width="1.28515625" style="14" customWidth="1"/>
    <col min="21" max="21" width="16.140625" style="58" bestFit="1" customWidth="1"/>
    <col min="22" max="22" width="1.28515625" style="58" customWidth="1"/>
    <col min="23" max="23" width="16.140625" style="58" bestFit="1" customWidth="1"/>
    <col min="24" max="24" width="1.28515625" style="58" customWidth="1"/>
    <col min="25" max="25" width="17.5703125" style="58" bestFit="1" customWidth="1"/>
    <col min="26" max="26" width="1.28515625" style="58" customWidth="1"/>
    <col min="27" max="27" width="20.5703125" style="58" bestFit="1" customWidth="1"/>
    <col min="28" max="28" width="0.28515625" style="14" customWidth="1"/>
    <col min="29" max="29" width="9.140625" style="14"/>
    <col min="30" max="30" width="9.140625" style="32"/>
    <col min="31" max="16384" width="9.140625" style="14"/>
  </cols>
  <sheetData>
    <row r="1" spans="1:30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</row>
    <row r="2" spans="1:30" ht="30" customHeight="1" x14ac:dyDescent="0.2">
      <c r="A2" s="293" t="s">
        <v>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30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30" s="15" customFormat="1" ht="25.5" x14ac:dyDescent="0.2">
      <c r="A4" s="292" t="s">
        <v>222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D4" s="48"/>
    </row>
    <row r="5" spans="1:30" s="15" customFormat="1" ht="25.5" x14ac:dyDescent="0.2">
      <c r="A5" s="292" t="s">
        <v>223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D5" s="48"/>
    </row>
    <row r="6" spans="1:30" ht="24" customHeight="1" x14ac:dyDescent="0.2">
      <c r="E6" s="294" t="s">
        <v>263</v>
      </c>
      <c r="F6" s="294"/>
      <c r="G6" s="294"/>
      <c r="H6" s="294"/>
      <c r="I6" s="294"/>
      <c r="J6" s="16"/>
      <c r="K6" s="294" t="s">
        <v>2</v>
      </c>
      <c r="L6" s="294"/>
      <c r="M6" s="294"/>
      <c r="N6" s="294"/>
      <c r="O6" s="294"/>
      <c r="P6" s="294"/>
      <c r="Q6" s="294"/>
      <c r="R6" s="16"/>
      <c r="S6" s="294" t="s">
        <v>295</v>
      </c>
      <c r="T6" s="294"/>
      <c r="U6" s="294"/>
      <c r="V6" s="294"/>
      <c r="W6" s="294"/>
      <c r="X6" s="294"/>
      <c r="Y6" s="294"/>
      <c r="Z6" s="294"/>
      <c r="AA6" s="294"/>
    </row>
    <row r="7" spans="1:30" ht="21.75" customHeight="1" x14ac:dyDescent="0.2">
      <c r="E7" s="17"/>
      <c r="F7" s="17"/>
      <c r="G7" s="17"/>
      <c r="H7" s="17"/>
      <c r="I7" s="17"/>
      <c r="J7" s="16"/>
      <c r="K7" s="295" t="s">
        <v>3</v>
      </c>
      <c r="L7" s="295"/>
      <c r="M7" s="295"/>
      <c r="N7" s="17"/>
      <c r="O7" s="295" t="s">
        <v>4</v>
      </c>
      <c r="P7" s="295"/>
      <c r="Q7" s="295"/>
      <c r="R7" s="16"/>
      <c r="S7" s="17"/>
      <c r="T7" s="17"/>
      <c r="U7" s="103"/>
      <c r="V7" s="103"/>
      <c r="W7" s="103"/>
      <c r="X7" s="103"/>
      <c r="Y7" s="103"/>
      <c r="Z7" s="103"/>
      <c r="AA7" s="103"/>
    </row>
    <row r="8" spans="1:30" ht="27" customHeight="1" x14ac:dyDescent="0.2">
      <c r="A8" s="294" t="s">
        <v>5</v>
      </c>
      <c r="B8" s="294"/>
      <c r="C8" s="294"/>
      <c r="E8" s="19" t="s">
        <v>6</v>
      </c>
      <c r="F8" s="16"/>
      <c r="G8" s="1" t="s">
        <v>7</v>
      </c>
      <c r="H8" s="16"/>
      <c r="I8" s="1" t="s">
        <v>8</v>
      </c>
      <c r="J8" s="16"/>
      <c r="K8" s="2" t="s">
        <v>6</v>
      </c>
      <c r="L8" s="17"/>
      <c r="M8" s="2" t="s">
        <v>7</v>
      </c>
      <c r="N8" s="16"/>
      <c r="O8" s="2" t="s">
        <v>6</v>
      </c>
      <c r="P8" s="17"/>
      <c r="Q8" s="2" t="s">
        <v>9</v>
      </c>
      <c r="R8" s="16"/>
      <c r="S8" s="1" t="s">
        <v>6</v>
      </c>
      <c r="T8" s="16"/>
      <c r="U8" s="64" t="s">
        <v>10</v>
      </c>
      <c r="V8" s="66"/>
      <c r="W8" s="64" t="s">
        <v>7</v>
      </c>
      <c r="X8" s="66"/>
      <c r="Y8" s="64" t="s">
        <v>8</v>
      </c>
      <c r="Z8" s="66"/>
      <c r="AA8" s="64" t="s">
        <v>11</v>
      </c>
    </row>
    <row r="9" spans="1:30" s="25" customFormat="1" ht="35.1" customHeight="1" x14ac:dyDescent="0.5">
      <c r="A9" s="287" t="s">
        <v>264</v>
      </c>
      <c r="B9" s="287"/>
      <c r="C9" s="287"/>
      <c r="E9" s="46">
        <v>518</v>
      </c>
      <c r="F9" s="83"/>
      <c r="G9" s="46">
        <v>3039270</v>
      </c>
      <c r="I9" s="46">
        <v>3388159.7820000001</v>
      </c>
      <c r="K9" s="26">
        <v>0</v>
      </c>
      <c r="M9" s="26">
        <v>0</v>
      </c>
      <c r="O9" s="26">
        <v>518</v>
      </c>
      <c r="Q9" s="26">
        <v>4145090</v>
      </c>
      <c r="S9" s="26">
        <v>0</v>
      </c>
      <c r="U9" s="46">
        <f t="shared" ref="U9:U10" si="0">E9+K9-O9</f>
        <v>0</v>
      </c>
      <c r="V9" s="83"/>
      <c r="W9" s="46">
        <v>0</v>
      </c>
      <c r="X9" s="83"/>
      <c r="Y9" s="46">
        <v>0</v>
      </c>
      <c r="Z9" s="83"/>
      <c r="AA9" s="95">
        <f t="shared" ref="AA9:AA13" si="1">Y9/8778098116894</f>
        <v>0</v>
      </c>
      <c r="AC9" s="47"/>
      <c r="AD9" s="101"/>
    </row>
    <row r="10" spans="1:30" s="25" customFormat="1" ht="35.1" customHeight="1" x14ac:dyDescent="0.5">
      <c r="A10" s="287" t="s">
        <v>265</v>
      </c>
      <c r="B10" s="287"/>
      <c r="C10" s="287"/>
      <c r="E10" s="46">
        <v>108</v>
      </c>
      <c r="F10" s="83"/>
      <c r="G10" s="46">
        <v>1474455</v>
      </c>
      <c r="I10" s="46">
        <v>1961420</v>
      </c>
      <c r="K10" s="26">
        <v>0</v>
      </c>
      <c r="M10" s="26">
        <v>0</v>
      </c>
      <c r="O10" s="26">
        <v>108</v>
      </c>
      <c r="Q10" s="26">
        <v>1982894</v>
      </c>
      <c r="S10" s="26">
        <v>0</v>
      </c>
      <c r="U10" s="46">
        <f t="shared" si="0"/>
        <v>0</v>
      </c>
      <c r="V10" s="83"/>
      <c r="W10" s="46">
        <v>0</v>
      </c>
      <c r="X10" s="83"/>
      <c r="Y10" s="46">
        <v>0</v>
      </c>
      <c r="Z10" s="83"/>
      <c r="AA10" s="95">
        <f t="shared" si="1"/>
        <v>0</v>
      </c>
      <c r="AC10" s="47"/>
      <c r="AD10" s="101"/>
    </row>
    <row r="11" spans="1:30" s="25" customFormat="1" ht="35.1" customHeight="1" x14ac:dyDescent="0.5">
      <c r="A11" s="287" t="s">
        <v>296</v>
      </c>
      <c r="B11" s="287"/>
      <c r="C11" s="287"/>
      <c r="E11" s="46">
        <v>0</v>
      </c>
      <c r="F11" s="83"/>
      <c r="G11" s="46">
        <v>0</v>
      </c>
      <c r="I11" s="46">
        <v>0</v>
      </c>
      <c r="K11" s="26">
        <v>94</v>
      </c>
      <c r="M11" s="26">
        <v>4095532</v>
      </c>
      <c r="O11" s="26">
        <v>0</v>
      </c>
      <c r="Q11" s="26">
        <v>0</v>
      </c>
      <c r="S11" s="26">
        <v>94</v>
      </c>
      <c r="U11" s="46">
        <v>47450</v>
      </c>
      <c r="V11" s="83"/>
      <c r="W11" s="46">
        <v>4095532</v>
      </c>
      <c r="X11" s="83"/>
      <c r="Y11" s="46">
        <f>S11*U11*(1-0.00595)</f>
        <v>4433761.2149999999</v>
      </c>
      <c r="Z11" s="83"/>
      <c r="AA11" s="95">
        <f t="shared" si="1"/>
        <v>5.0509360409938325E-7</v>
      </c>
      <c r="AC11" s="47"/>
      <c r="AD11" s="101"/>
    </row>
    <row r="12" spans="1:30" s="25" customFormat="1" ht="35.1" customHeight="1" x14ac:dyDescent="0.5">
      <c r="A12" s="287" t="s">
        <v>297</v>
      </c>
      <c r="B12" s="287"/>
      <c r="C12" s="287"/>
      <c r="E12" s="46">
        <v>0</v>
      </c>
      <c r="F12" s="83"/>
      <c r="G12" s="46">
        <v>0</v>
      </c>
      <c r="I12" s="46">
        <v>0</v>
      </c>
      <c r="K12" s="26">
        <v>75</v>
      </c>
      <c r="M12" s="26">
        <v>798738</v>
      </c>
      <c r="O12" s="26">
        <v>0</v>
      </c>
      <c r="Q12" s="26">
        <v>0</v>
      </c>
      <c r="S12" s="26">
        <v>75</v>
      </c>
      <c r="U12" s="46">
        <v>11600</v>
      </c>
      <c r="V12" s="83"/>
      <c r="W12" s="46">
        <v>798738</v>
      </c>
      <c r="X12" s="83"/>
      <c r="Y12" s="46">
        <f t="shared" ref="Y12:Y15" si="2">S12*U12*(1-0.00595)</f>
        <v>864823.5</v>
      </c>
      <c r="Z12" s="83"/>
      <c r="AA12" s="95">
        <f t="shared" si="1"/>
        <v>9.8520600759245676E-8</v>
      </c>
      <c r="AC12" s="47"/>
      <c r="AD12" s="101"/>
    </row>
    <row r="13" spans="1:30" s="25" customFormat="1" ht="35.1" customHeight="1" x14ac:dyDescent="0.5">
      <c r="A13" s="287" t="s">
        <v>298</v>
      </c>
      <c r="B13" s="287"/>
      <c r="C13" s="287"/>
      <c r="E13" s="46">
        <v>0</v>
      </c>
      <c r="F13" s="83"/>
      <c r="G13" s="46">
        <v>0</v>
      </c>
      <c r="I13" s="46">
        <v>0</v>
      </c>
      <c r="K13" s="26">
        <v>179</v>
      </c>
      <c r="M13" s="26">
        <v>2605917</v>
      </c>
      <c r="O13" s="26">
        <v>0</v>
      </c>
      <c r="Q13" s="26">
        <v>0</v>
      </c>
      <c r="S13" s="26">
        <v>179</v>
      </c>
      <c r="U13" s="46">
        <v>17340</v>
      </c>
      <c r="V13" s="83"/>
      <c r="W13" s="46">
        <v>2605917</v>
      </c>
      <c r="X13" s="83"/>
      <c r="Y13" s="46">
        <f t="shared" si="2"/>
        <v>3085392.0329999998</v>
      </c>
      <c r="Z13" s="83"/>
      <c r="AA13" s="95">
        <f t="shared" si="1"/>
        <v>3.5148753088803709E-7</v>
      </c>
      <c r="AC13" s="47"/>
      <c r="AD13" s="101"/>
    </row>
    <row r="14" spans="1:30" s="25" customFormat="1" ht="35.1" customHeight="1" x14ac:dyDescent="0.5">
      <c r="A14" s="287" t="s">
        <v>299</v>
      </c>
      <c r="B14" s="287"/>
      <c r="C14" s="287"/>
      <c r="E14" s="46">
        <v>0</v>
      </c>
      <c r="F14" s="83"/>
      <c r="G14" s="46">
        <v>0</v>
      </c>
      <c r="I14" s="46">
        <v>0</v>
      </c>
      <c r="K14" s="26">
        <v>1167416</v>
      </c>
      <c r="M14" s="26">
        <v>1668855920</v>
      </c>
      <c r="O14" s="26">
        <v>0</v>
      </c>
      <c r="Q14" s="26">
        <v>0</v>
      </c>
      <c r="S14" s="26">
        <v>1167416</v>
      </c>
      <c r="U14" s="46">
        <v>1356</v>
      </c>
      <c r="V14" s="83"/>
      <c r="W14" s="46">
        <v>1668855920</v>
      </c>
      <c r="X14" s="83"/>
      <c r="Y14" s="46">
        <f t="shared" si="2"/>
        <v>1573597150.2288001</v>
      </c>
      <c r="Z14" s="83"/>
      <c r="AA14" s="95">
        <f>Y14/8778098116894</f>
        <v>1.7926401929824795E-4</v>
      </c>
      <c r="AC14" s="47"/>
      <c r="AD14" s="101"/>
    </row>
    <row r="15" spans="1:30" s="25" customFormat="1" ht="35.1" customHeight="1" x14ac:dyDescent="0.5">
      <c r="A15" s="287" t="s">
        <v>300</v>
      </c>
      <c r="B15" s="287"/>
      <c r="C15" s="287"/>
      <c r="E15" s="46">
        <v>0</v>
      </c>
      <c r="F15" s="83"/>
      <c r="G15" s="46">
        <v>0</v>
      </c>
      <c r="I15" s="46">
        <v>0</v>
      </c>
      <c r="K15" s="26">
        <v>81</v>
      </c>
      <c r="M15" s="26">
        <v>562810</v>
      </c>
      <c r="O15" s="26">
        <v>0</v>
      </c>
      <c r="Q15" s="26">
        <v>0</v>
      </c>
      <c r="S15" s="26">
        <v>81</v>
      </c>
      <c r="U15" s="46">
        <v>9020</v>
      </c>
      <c r="V15" s="83"/>
      <c r="W15" s="46">
        <v>562810</v>
      </c>
      <c r="X15" s="83"/>
      <c r="Y15" s="46">
        <f t="shared" si="2"/>
        <v>726272.81099999999</v>
      </c>
      <c r="Z15" s="83"/>
      <c r="AA15" s="95">
        <f t="shared" ref="AA15:AA20" si="3">Y15/8778098116894</f>
        <v>8.2736921065195477E-8</v>
      </c>
      <c r="AC15" s="47"/>
      <c r="AD15" s="101"/>
    </row>
    <row r="16" spans="1:30" s="25" customFormat="1" ht="35.1" customHeight="1" x14ac:dyDescent="0.5">
      <c r="A16" s="287" t="s">
        <v>301</v>
      </c>
      <c r="B16" s="287"/>
      <c r="C16" s="287"/>
      <c r="E16" s="46">
        <v>0</v>
      </c>
      <c r="F16" s="83"/>
      <c r="G16" s="46">
        <v>0</v>
      </c>
      <c r="I16" s="46">
        <v>0</v>
      </c>
      <c r="K16" s="26">
        <v>5120</v>
      </c>
      <c r="M16" s="26">
        <v>16880928</v>
      </c>
      <c r="O16" s="26">
        <v>5120</v>
      </c>
      <c r="Q16" s="26">
        <v>19996672</v>
      </c>
      <c r="S16" s="26">
        <v>0</v>
      </c>
      <c r="U16" s="46">
        <f t="shared" ref="U16:U19" si="4">E16+K16-O16</f>
        <v>0</v>
      </c>
      <c r="V16" s="83"/>
      <c r="W16" s="46">
        <v>0</v>
      </c>
      <c r="X16" s="83"/>
      <c r="Y16" s="46">
        <v>0</v>
      </c>
      <c r="Z16" s="83"/>
      <c r="AA16" s="95">
        <f>Y16/8778098116894</f>
        <v>0</v>
      </c>
      <c r="AC16" s="47"/>
      <c r="AD16" s="101"/>
    </row>
    <row r="17" spans="1:30" s="25" customFormat="1" ht="35.1" customHeight="1" x14ac:dyDescent="0.5">
      <c r="A17" s="287" t="s">
        <v>302</v>
      </c>
      <c r="B17" s="287"/>
      <c r="C17" s="287"/>
      <c r="E17" s="46">
        <v>0</v>
      </c>
      <c r="F17" s="83"/>
      <c r="G17" s="46">
        <v>0</v>
      </c>
      <c r="I17" s="46">
        <v>0</v>
      </c>
      <c r="K17" s="26">
        <v>1200000</v>
      </c>
      <c r="M17" s="26">
        <v>3803126010</v>
      </c>
      <c r="O17" s="26">
        <v>1200000</v>
      </c>
      <c r="Q17" s="26">
        <v>3967452382</v>
      </c>
      <c r="S17" s="26">
        <v>0</v>
      </c>
      <c r="U17" s="46">
        <f t="shared" si="4"/>
        <v>0</v>
      </c>
      <c r="V17" s="83"/>
      <c r="W17" s="46">
        <v>0</v>
      </c>
      <c r="X17" s="83"/>
      <c r="Y17" s="46">
        <v>0</v>
      </c>
      <c r="Z17" s="83"/>
      <c r="AA17" s="95">
        <f t="shared" si="3"/>
        <v>0</v>
      </c>
      <c r="AC17" s="47"/>
      <c r="AD17" s="101"/>
    </row>
    <row r="18" spans="1:30" s="25" customFormat="1" ht="35.1" customHeight="1" x14ac:dyDescent="0.5">
      <c r="A18" s="287" t="s">
        <v>303</v>
      </c>
      <c r="B18" s="287"/>
      <c r="C18" s="287"/>
      <c r="E18" s="46">
        <v>0</v>
      </c>
      <c r="F18" s="83"/>
      <c r="G18" s="46">
        <v>0</v>
      </c>
      <c r="I18" s="46">
        <v>0</v>
      </c>
      <c r="K18" s="26">
        <v>98</v>
      </c>
      <c r="M18" s="26">
        <v>669945</v>
      </c>
      <c r="O18" s="26">
        <v>98</v>
      </c>
      <c r="Q18" s="26">
        <v>863625</v>
      </c>
      <c r="S18" s="26">
        <v>0</v>
      </c>
      <c r="U18" s="46">
        <f t="shared" si="4"/>
        <v>0</v>
      </c>
      <c r="V18" s="83"/>
      <c r="W18" s="46">
        <v>0</v>
      </c>
      <c r="X18" s="83"/>
      <c r="Y18" s="46">
        <v>0</v>
      </c>
      <c r="Z18" s="83"/>
      <c r="AA18" s="95">
        <f t="shared" si="3"/>
        <v>0</v>
      </c>
      <c r="AC18" s="47"/>
      <c r="AD18" s="101"/>
    </row>
    <row r="19" spans="1:30" s="25" customFormat="1" ht="35.1" customHeight="1" x14ac:dyDescent="0.5">
      <c r="A19" s="287" t="s">
        <v>304</v>
      </c>
      <c r="B19" s="287"/>
      <c r="C19" s="287"/>
      <c r="E19" s="46">
        <v>0</v>
      </c>
      <c r="F19" s="83"/>
      <c r="G19" s="46">
        <v>0</v>
      </c>
      <c r="I19" s="46">
        <v>0</v>
      </c>
      <c r="K19" s="26">
        <v>111</v>
      </c>
      <c r="M19" s="26">
        <v>2129245</v>
      </c>
      <c r="O19" s="26">
        <v>111</v>
      </c>
      <c r="Q19" s="26">
        <v>3050890</v>
      </c>
      <c r="S19" s="26">
        <v>0</v>
      </c>
      <c r="U19" s="46">
        <f t="shared" si="4"/>
        <v>0</v>
      </c>
      <c r="V19" s="83"/>
      <c r="W19" s="46">
        <v>0</v>
      </c>
      <c r="X19" s="83"/>
      <c r="Y19" s="46">
        <v>0</v>
      </c>
      <c r="Z19" s="83"/>
      <c r="AA19" s="95">
        <f t="shared" si="3"/>
        <v>0</v>
      </c>
      <c r="AC19" s="47"/>
      <c r="AD19" s="101"/>
    </row>
    <row r="20" spans="1:30" s="25" customFormat="1" ht="35.1" customHeight="1" x14ac:dyDescent="0.5">
      <c r="A20" s="287" t="s">
        <v>266</v>
      </c>
      <c r="B20" s="287"/>
      <c r="C20" s="287"/>
      <c r="E20" s="26">
        <v>188</v>
      </c>
      <c r="F20" s="83"/>
      <c r="G20" s="46">
        <v>2762399</v>
      </c>
      <c r="I20" s="46">
        <v>2743418.952</v>
      </c>
      <c r="K20" s="26">
        <v>0</v>
      </c>
      <c r="M20" s="26">
        <v>0</v>
      </c>
      <c r="O20" s="26">
        <v>188</v>
      </c>
      <c r="Q20" s="26">
        <v>3935726</v>
      </c>
      <c r="S20" s="26">
        <v>0</v>
      </c>
      <c r="U20" s="46">
        <f>E20+K20-O20</f>
        <v>0</v>
      </c>
      <c r="V20" s="83"/>
      <c r="W20" s="46">
        <v>0</v>
      </c>
      <c r="X20" s="83"/>
      <c r="Y20" s="46">
        <v>0</v>
      </c>
      <c r="Z20" s="83"/>
      <c r="AA20" s="95">
        <f t="shared" si="3"/>
        <v>0</v>
      </c>
      <c r="AC20" s="47"/>
      <c r="AD20" s="101"/>
    </row>
    <row r="21" spans="1:30" s="27" customFormat="1" ht="35.1" customHeight="1" thickBot="1" x14ac:dyDescent="0.25">
      <c r="A21" s="293" t="s">
        <v>14</v>
      </c>
      <c r="B21" s="293"/>
      <c r="C21" s="293"/>
      <c r="D21" s="13"/>
      <c r="E21" s="107">
        <f>SUM(E9:E20)</f>
        <v>814</v>
      </c>
      <c r="G21" s="107">
        <f>SUM(G9:G20)</f>
        <v>7276124</v>
      </c>
      <c r="I21" s="107">
        <f>SUM(I9:I20)</f>
        <v>8092998.7339999992</v>
      </c>
      <c r="K21" s="107">
        <f>SUM(K9:K20)</f>
        <v>2373174</v>
      </c>
      <c r="M21" s="107">
        <f>SUM(M9:M20)</f>
        <v>5499725045</v>
      </c>
      <c r="O21" s="110">
        <f>SUM(O9:O20)</f>
        <v>1206143</v>
      </c>
      <c r="Q21" s="107">
        <f>SUM(Q9:Q20)</f>
        <v>4001427279</v>
      </c>
      <c r="S21" s="107">
        <f>SUM(S9:S20)</f>
        <v>1167845</v>
      </c>
      <c r="U21" s="191"/>
      <c r="V21" s="98"/>
      <c r="W21" s="108">
        <f>SUM(W9:W20)</f>
        <v>1676918917</v>
      </c>
      <c r="X21" s="98"/>
      <c r="Y21" s="108">
        <f>SUM(Y9:Y20)</f>
        <v>1582707399.7878001</v>
      </c>
      <c r="Z21" s="98"/>
      <c r="AA21" s="109">
        <f>SUM(AA9:AA20)</f>
        <v>1.8030185795505981E-4</v>
      </c>
      <c r="AD21" s="102"/>
    </row>
    <row r="22" spans="1:30" ht="15.75" thickTop="1" x14ac:dyDescent="0.2"/>
    <row r="27" spans="1:30" ht="15.75" x14ac:dyDescent="0.2">
      <c r="C27" s="183"/>
      <c r="D27" s="183"/>
      <c r="E27" s="183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81"/>
      <c r="S27" s="289"/>
      <c r="T27" s="289"/>
      <c r="U27" s="290"/>
      <c r="V27" s="291"/>
    </row>
    <row r="29" spans="1:30" ht="18.75" x14ac:dyDescent="0.45">
      <c r="Q29" s="105"/>
      <c r="AA29" s="104"/>
    </row>
    <row r="30" spans="1:30" ht="18.75" x14ac:dyDescent="0.45">
      <c r="M30" s="288"/>
      <c r="N30" s="288"/>
      <c r="O30" s="288"/>
      <c r="Q30" s="106"/>
    </row>
    <row r="31" spans="1:30" x14ac:dyDescent="0.2">
      <c r="M31" s="106"/>
    </row>
  </sheetData>
  <mergeCells count="31">
    <mergeCell ref="A5:AA5"/>
    <mergeCell ref="A21:C21"/>
    <mergeCell ref="A1:AA1"/>
    <mergeCell ref="A2:AA2"/>
    <mergeCell ref="A3:AA3"/>
    <mergeCell ref="A4:AA4"/>
    <mergeCell ref="E6:I6"/>
    <mergeCell ref="K6:Q6"/>
    <mergeCell ref="S6:AA6"/>
    <mergeCell ref="K7:M7"/>
    <mergeCell ref="O7:Q7"/>
    <mergeCell ref="A8:C8"/>
    <mergeCell ref="A9:C9"/>
    <mergeCell ref="A15:C15"/>
    <mergeCell ref="A16:C16"/>
    <mergeCell ref="A17:C17"/>
    <mergeCell ref="U27:V27"/>
    <mergeCell ref="F27:H27"/>
    <mergeCell ref="I27:J27"/>
    <mergeCell ref="K27:M27"/>
    <mergeCell ref="N27:Q27"/>
    <mergeCell ref="A18:C18"/>
    <mergeCell ref="A19:C19"/>
    <mergeCell ref="M30:O30"/>
    <mergeCell ref="A10:C10"/>
    <mergeCell ref="S27:T27"/>
    <mergeCell ref="A20:C20"/>
    <mergeCell ref="A11:C11"/>
    <mergeCell ref="A12:C12"/>
    <mergeCell ref="A13:C13"/>
    <mergeCell ref="A14:C14"/>
  </mergeCells>
  <pageMargins left="0.39" right="0.39" top="0.39" bottom="0.39" header="0" footer="0"/>
  <pageSetup scale="56" fitToHeight="0" orientation="landscape" r:id="rId1"/>
  <ignoredErrors>
    <ignoredError sqref="F21 H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26"/>
  <sheetViews>
    <sheetView rightToLeft="1" view="pageBreakPreview" topLeftCell="A9" zoomScale="80" zoomScaleNormal="100" zoomScaleSheetLayoutView="80" workbookViewId="0">
      <selection activeCell="B29" sqref="B29"/>
    </sheetView>
  </sheetViews>
  <sheetFormatPr defaultRowHeight="30" customHeight="1" x14ac:dyDescent="0.2"/>
  <cols>
    <col min="1" max="1" width="5.140625" style="14" customWidth="1"/>
    <col min="2" max="2" width="28.5703125" style="14" customWidth="1"/>
    <col min="3" max="3" width="1.28515625" style="14" customWidth="1"/>
    <col min="4" max="4" width="13.140625" style="58" customWidth="1"/>
    <col min="5" max="5" width="1.28515625" style="58" customWidth="1"/>
    <col min="6" max="6" width="15" style="58" customWidth="1"/>
    <col min="7" max="7" width="1.28515625" style="58" customWidth="1"/>
    <col min="8" max="8" width="13" style="58" customWidth="1"/>
    <col min="9" max="9" width="1.28515625" style="58" customWidth="1"/>
    <col min="10" max="10" width="13" style="58" customWidth="1"/>
    <col min="11" max="11" width="1.28515625" style="58" customWidth="1"/>
    <col min="12" max="12" width="8.85546875" style="58" customWidth="1"/>
    <col min="13" max="13" width="1.28515625" style="58" customWidth="1"/>
    <col min="14" max="14" width="13" style="58" customWidth="1"/>
    <col min="15" max="15" width="1.28515625" style="58" customWidth="1"/>
    <col min="16" max="16" width="13" style="58" customWidth="1"/>
    <col min="17" max="17" width="1.28515625" style="58" customWidth="1"/>
    <col min="18" max="18" width="20.7109375" style="58" bestFit="1" customWidth="1"/>
    <col min="19" max="19" width="1.28515625" style="58" customWidth="1"/>
    <col min="20" max="20" width="20.7109375" style="58" bestFit="1" customWidth="1"/>
    <col min="21" max="21" width="1.28515625" style="58" customWidth="1"/>
    <col min="22" max="22" width="13" style="58" customWidth="1"/>
    <col min="23" max="23" width="1.28515625" style="58" customWidth="1"/>
    <col min="24" max="24" width="18.5703125" style="58" customWidth="1"/>
    <col min="25" max="25" width="1.28515625" style="58" customWidth="1"/>
    <col min="26" max="26" width="13" style="58" customWidth="1"/>
    <col min="27" max="27" width="1.28515625" style="58" customWidth="1"/>
    <col min="28" max="28" width="18.7109375" style="58" bestFit="1" customWidth="1"/>
    <col min="29" max="29" width="1.28515625" style="58" customWidth="1"/>
    <col min="30" max="30" width="15.5703125" style="58" customWidth="1"/>
    <col min="31" max="31" width="1.28515625" style="14" customWidth="1"/>
    <col min="32" max="32" width="16.7109375" style="58" customWidth="1"/>
    <col min="33" max="33" width="1.28515625" style="58" customWidth="1"/>
    <col min="34" max="34" width="20.7109375" style="58" bestFit="1" customWidth="1"/>
    <col min="35" max="35" width="0.7109375" style="58" customWidth="1"/>
    <col min="36" max="36" width="20.7109375" style="58" bestFit="1" customWidth="1"/>
    <col min="37" max="37" width="1.28515625" style="14" customWidth="1"/>
    <col min="38" max="38" width="13" style="179" customWidth="1"/>
    <col min="39" max="39" width="8.5703125" style="14" customWidth="1"/>
    <col min="40" max="40" width="31.140625" style="14" customWidth="1"/>
    <col min="41" max="41" width="9.140625" style="32"/>
    <col min="42" max="16384" width="9.140625" style="14"/>
  </cols>
  <sheetData>
    <row r="1" spans="1:41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</row>
    <row r="2" spans="1:41" ht="30" customHeight="1" x14ac:dyDescent="0.2">
      <c r="A2" s="293" t="s">
        <v>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</row>
    <row r="3" spans="1:41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N3" s="76"/>
    </row>
    <row r="4" spans="1:41" s="15" customFormat="1" ht="30" customHeight="1" x14ac:dyDescent="0.2">
      <c r="A4" s="292" t="s">
        <v>227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O4" s="48"/>
    </row>
    <row r="5" spans="1:41" ht="30" customHeight="1" x14ac:dyDescent="0.2">
      <c r="A5" s="294" t="s">
        <v>32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303" t="s">
        <v>263</v>
      </c>
      <c r="Q5" s="303"/>
      <c r="R5" s="303"/>
      <c r="S5" s="303"/>
      <c r="T5" s="303"/>
      <c r="V5" s="304" t="s">
        <v>2</v>
      </c>
      <c r="W5" s="304"/>
      <c r="X5" s="304"/>
      <c r="Y5" s="304"/>
      <c r="Z5" s="304"/>
      <c r="AA5" s="304"/>
      <c r="AB5" s="304"/>
      <c r="AD5" s="294" t="s">
        <v>295</v>
      </c>
      <c r="AE5" s="294"/>
      <c r="AF5" s="294"/>
      <c r="AG5" s="294"/>
      <c r="AH5" s="294"/>
      <c r="AI5" s="294"/>
      <c r="AJ5" s="294"/>
      <c r="AK5" s="294"/>
      <c r="AL5" s="294"/>
    </row>
    <row r="6" spans="1:41" ht="30" customHeight="1" x14ac:dyDescent="0.2">
      <c r="A6" s="28"/>
      <c r="B6" s="28"/>
      <c r="C6" s="28"/>
      <c r="D6" s="299" t="s">
        <v>34</v>
      </c>
      <c r="E6" s="86"/>
      <c r="F6" s="299" t="s">
        <v>35</v>
      </c>
      <c r="G6" s="86"/>
      <c r="H6" s="299" t="s">
        <v>36</v>
      </c>
      <c r="I6" s="86"/>
      <c r="J6" s="301" t="s">
        <v>37</v>
      </c>
      <c r="K6" s="86"/>
      <c r="L6" s="299" t="s">
        <v>38</v>
      </c>
      <c r="M6" s="86"/>
      <c r="N6" s="301" t="s">
        <v>19</v>
      </c>
      <c r="O6" s="86"/>
      <c r="P6" s="301" t="s">
        <v>6</v>
      </c>
      <c r="Q6" s="86"/>
      <c r="R6" s="301" t="s">
        <v>7</v>
      </c>
      <c r="S6" s="86"/>
      <c r="T6" s="301" t="s">
        <v>8</v>
      </c>
      <c r="V6" s="297" t="s">
        <v>3</v>
      </c>
      <c r="W6" s="297"/>
      <c r="X6" s="297"/>
      <c r="Y6" s="86"/>
      <c r="Z6" s="297" t="s">
        <v>4</v>
      </c>
      <c r="AA6" s="297"/>
      <c r="AB6" s="297"/>
      <c r="AD6" s="86"/>
      <c r="AE6" s="28"/>
      <c r="AF6" s="86"/>
      <c r="AG6" s="86"/>
      <c r="AH6" s="86"/>
      <c r="AI6" s="86"/>
      <c r="AJ6" s="86"/>
      <c r="AK6" s="28"/>
      <c r="AL6" s="176"/>
    </row>
    <row r="7" spans="1:41" ht="40.5" customHeight="1" x14ac:dyDescent="0.2">
      <c r="A7" s="294" t="s">
        <v>33</v>
      </c>
      <c r="B7" s="294"/>
      <c r="D7" s="300"/>
      <c r="F7" s="300"/>
      <c r="H7" s="300"/>
      <c r="J7" s="302"/>
      <c r="L7" s="300"/>
      <c r="N7" s="302"/>
      <c r="P7" s="302"/>
      <c r="R7" s="302"/>
      <c r="T7" s="302"/>
      <c r="V7" s="87" t="s">
        <v>6</v>
      </c>
      <c r="W7" s="86"/>
      <c r="X7" s="87" t="s">
        <v>7</v>
      </c>
      <c r="Z7" s="87" t="s">
        <v>6</v>
      </c>
      <c r="AA7" s="86"/>
      <c r="AB7" s="87" t="s">
        <v>9</v>
      </c>
      <c r="AD7" s="64" t="s">
        <v>6</v>
      </c>
      <c r="AF7" s="185" t="s">
        <v>10</v>
      </c>
      <c r="AH7" s="64" t="s">
        <v>7</v>
      </c>
      <c r="AJ7" s="64" t="s">
        <v>8</v>
      </c>
      <c r="AL7" s="177" t="s">
        <v>11</v>
      </c>
    </row>
    <row r="8" spans="1:41" ht="30" customHeight="1" x14ac:dyDescent="0.2">
      <c r="A8" s="298" t="s">
        <v>39</v>
      </c>
      <c r="B8" s="298"/>
      <c r="D8" s="128" t="s">
        <v>40</v>
      </c>
      <c r="E8" s="66"/>
      <c r="F8" s="128" t="s">
        <v>40</v>
      </c>
      <c r="G8" s="66"/>
      <c r="H8" s="128" t="s">
        <v>41</v>
      </c>
      <c r="I8" s="66"/>
      <c r="J8" s="128" t="s">
        <v>42</v>
      </c>
      <c r="L8" s="129">
        <v>0</v>
      </c>
      <c r="M8" s="130"/>
      <c r="N8" s="129">
        <v>0</v>
      </c>
      <c r="P8" s="119">
        <v>47873</v>
      </c>
      <c r="Q8" s="66"/>
      <c r="R8" s="119">
        <v>27144571445</v>
      </c>
      <c r="S8" s="66"/>
      <c r="T8" s="119">
        <v>29312111417</v>
      </c>
      <c r="U8" s="66"/>
      <c r="V8" s="122">
        <v>255075</v>
      </c>
      <c r="W8" s="166"/>
      <c r="X8" s="167">
        <v>154726093933</v>
      </c>
      <c r="Y8" s="94"/>
      <c r="Z8" s="122">
        <v>0</v>
      </c>
      <c r="AA8" s="166"/>
      <c r="AB8" s="122">
        <v>0</v>
      </c>
      <c r="AC8" s="66"/>
      <c r="AD8" s="119">
        <f>P8+V8-Z8</f>
        <v>302948</v>
      </c>
      <c r="AE8" s="16"/>
      <c r="AF8" s="190">
        <v>608500</v>
      </c>
      <c r="AG8" s="66"/>
      <c r="AH8" s="119">
        <v>181870665378</v>
      </c>
      <c r="AI8" s="66"/>
      <c r="AJ8" s="119">
        <f>AF8*AD8*(1-0.00018125)</f>
        <v>184310445675.73749</v>
      </c>
      <c r="AK8" s="16"/>
      <c r="AL8" s="178">
        <f t="shared" ref="AL8:AL25" si="0">AJ8/8778098116894</f>
        <v>2.0996626287534938E-2</v>
      </c>
      <c r="AN8" s="106"/>
    </row>
    <row r="9" spans="1:41" ht="30" customHeight="1" x14ac:dyDescent="0.2">
      <c r="A9" s="296" t="s">
        <v>43</v>
      </c>
      <c r="B9" s="296"/>
      <c r="D9" s="131" t="s">
        <v>40</v>
      </c>
      <c r="E9" s="66"/>
      <c r="F9" s="131" t="s">
        <v>40</v>
      </c>
      <c r="G9" s="66"/>
      <c r="H9" s="131" t="s">
        <v>41</v>
      </c>
      <c r="I9" s="66"/>
      <c r="J9" s="131" t="s">
        <v>44</v>
      </c>
      <c r="L9" s="132">
        <v>0</v>
      </c>
      <c r="M9" s="130"/>
      <c r="N9" s="132">
        <v>0</v>
      </c>
      <c r="P9" s="120">
        <v>277309</v>
      </c>
      <c r="Q9" s="66"/>
      <c r="R9" s="120">
        <v>147460571050</v>
      </c>
      <c r="S9" s="66"/>
      <c r="T9" s="120">
        <v>158977387635</v>
      </c>
      <c r="U9" s="66"/>
      <c r="V9" s="167">
        <v>225466</v>
      </c>
      <c r="W9" s="166"/>
      <c r="X9" s="167">
        <v>127452493043</v>
      </c>
      <c r="Y9" s="94"/>
      <c r="Z9" s="167">
        <v>0</v>
      </c>
      <c r="AA9" s="166"/>
      <c r="AB9" s="167">
        <v>0</v>
      </c>
      <c r="AC9" s="66"/>
      <c r="AD9" s="120">
        <f>P9+V9-Z9</f>
        <v>502775</v>
      </c>
      <c r="AE9" s="16"/>
      <c r="AF9" s="46">
        <v>567000</v>
      </c>
      <c r="AG9" s="66"/>
      <c r="AH9" s="120">
        <v>274913064093</v>
      </c>
      <c r="AI9" s="66"/>
      <c r="AJ9" s="120">
        <f t="shared" ref="AJ9:AJ18" si="1">AF9*AD9*(1-0.00018125)</f>
        <v>285021755441.71875</v>
      </c>
      <c r="AK9" s="16"/>
      <c r="AL9" s="99">
        <f t="shared" si="0"/>
        <v>3.2469647940386599E-2</v>
      </c>
      <c r="AN9" s="106"/>
    </row>
    <row r="10" spans="1:41" ht="30" customHeight="1" x14ac:dyDescent="0.2">
      <c r="A10" s="296" t="s">
        <v>45</v>
      </c>
      <c r="B10" s="296"/>
      <c r="D10" s="131" t="s">
        <v>40</v>
      </c>
      <c r="E10" s="66"/>
      <c r="F10" s="131" t="s">
        <v>40</v>
      </c>
      <c r="G10" s="66"/>
      <c r="H10" s="131" t="s">
        <v>46</v>
      </c>
      <c r="I10" s="66"/>
      <c r="J10" s="131" t="s">
        <v>47</v>
      </c>
      <c r="L10" s="132">
        <v>0</v>
      </c>
      <c r="M10" s="130"/>
      <c r="N10" s="132">
        <v>0</v>
      </c>
      <c r="P10" s="120">
        <v>144382</v>
      </c>
      <c r="Q10" s="66"/>
      <c r="R10" s="120">
        <v>91337562126</v>
      </c>
      <c r="S10" s="66"/>
      <c r="T10" s="120">
        <v>96718406611</v>
      </c>
      <c r="U10" s="66"/>
      <c r="V10" s="167">
        <v>4366</v>
      </c>
      <c r="W10" s="166"/>
      <c r="X10" s="167">
        <v>2904007837</v>
      </c>
      <c r="Y10" s="94"/>
      <c r="Z10" s="167">
        <v>0</v>
      </c>
      <c r="AA10" s="166"/>
      <c r="AB10" s="167">
        <v>0</v>
      </c>
      <c r="AC10" s="66"/>
      <c r="AD10" s="120">
        <f t="shared" ref="AD10:AD25" si="2">P10+V10-Z10</f>
        <v>148748</v>
      </c>
      <c r="AE10" s="16"/>
      <c r="AF10" s="46">
        <v>668000</v>
      </c>
      <c r="AG10" s="66"/>
      <c r="AH10" s="120">
        <v>94241569963</v>
      </c>
      <c r="AI10" s="66"/>
      <c r="AJ10" s="120">
        <f t="shared" si="1"/>
        <v>99345654335.899994</v>
      </c>
      <c r="AK10" s="16"/>
      <c r="AL10" s="99">
        <f>AJ10/8778098116894</f>
        <v>1.1317446332105021E-2</v>
      </c>
      <c r="AN10" s="106"/>
    </row>
    <row r="11" spans="1:41" ht="30" customHeight="1" x14ac:dyDescent="0.2">
      <c r="A11" s="296" t="s">
        <v>72</v>
      </c>
      <c r="B11" s="296"/>
      <c r="D11" s="131" t="s">
        <v>40</v>
      </c>
      <c r="E11" s="66"/>
      <c r="F11" s="131" t="s">
        <v>40</v>
      </c>
      <c r="G11" s="66"/>
      <c r="H11" s="131" t="s">
        <v>41</v>
      </c>
      <c r="I11" s="66"/>
      <c r="J11" s="131" t="s">
        <v>73</v>
      </c>
      <c r="L11" s="132">
        <v>0</v>
      </c>
      <c r="M11" s="130"/>
      <c r="N11" s="132">
        <v>0</v>
      </c>
      <c r="P11" s="120">
        <v>234715</v>
      </c>
      <c r="Q11" s="66"/>
      <c r="R11" s="120">
        <v>130354673461</v>
      </c>
      <c r="S11" s="66"/>
      <c r="T11" s="120">
        <v>138219730982</v>
      </c>
      <c r="U11" s="66"/>
      <c r="V11" s="168">
        <v>159769</v>
      </c>
      <c r="W11" s="166"/>
      <c r="X11" s="167">
        <v>92957488097</v>
      </c>
      <c r="Y11" s="94"/>
      <c r="Z11" s="167">
        <v>0</v>
      </c>
      <c r="AA11" s="166"/>
      <c r="AB11" s="167">
        <v>0</v>
      </c>
      <c r="AC11" s="66"/>
      <c r="AD11" s="120">
        <f>P11+V11-Z11</f>
        <v>394484</v>
      </c>
      <c r="AE11" s="16"/>
      <c r="AF11" s="189">
        <v>581990</v>
      </c>
      <c r="AG11" s="66"/>
      <c r="AH11" s="120">
        <v>223312161558</v>
      </c>
      <c r="AI11" s="66"/>
      <c r="AJ11" s="120">
        <f t="shared" si="1"/>
        <v>229544130744.05225</v>
      </c>
      <c r="AK11" s="16"/>
      <c r="AL11" s="99">
        <f t="shared" si="0"/>
        <v>2.6149642859685081E-2</v>
      </c>
      <c r="AN11" s="106"/>
    </row>
    <row r="12" spans="1:41" ht="30" customHeight="1" x14ac:dyDescent="0.2">
      <c r="A12" s="296" t="s">
        <v>48</v>
      </c>
      <c r="B12" s="296"/>
      <c r="D12" s="131" t="s">
        <v>40</v>
      </c>
      <c r="E12" s="66"/>
      <c r="F12" s="131" t="s">
        <v>40</v>
      </c>
      <c r="G12" s="66"/>
      <c r="H12" s="131" t="s">
        <v>46</v>
      </c>
      <c r="I12" s="66"/>
      <c r="J12" s="131" t="s">
        <v>49</v>
      </c>
      <c r="L12" s="132">
        <v>0</v>
      </c>
      <c r="M12" s="130"/>
      <c r="N12" s="132">
        <v>0</v>
      </c>
      <c r="P12" s="120">
        <v>53378</v>
      </c>
      <c r="Q12" s="66"/>
      <c r="R12" s="120">
        <v>28950039215</v>
      </c>
      <c r="S12" s="66"/>
      <c r="T12" s="120">
        <v>31375238407</v>
      </c>
      <c r="U12" s="66"/>
      <c r="V12" s="167">
        <v>39525</v>
      </c>
      <c r="W12" s="166"/>
      <c r="X12" s="167">
        <v>22852459656</v>
      </c>
      <c r="Y12" s="94"/>
      <c r="Z12" s="167">
        <v>0</v>
      </c>
      <c r="AA12" s="166"/>
      <c r="AB12" s="167">
        <v>0</v>
      </c>
      <c r="AC12" s="66"/>
      <c r="AD12" s="120">
        <f t="shared" si="2"/>
        <v>92903</v>
      </c>
      <c r="AE12" s="16"/>
      <c r="AF12" s="46">
        <v>579200</v>
      </c>
      <c r="AG12" s="66"/>
      <c r="AH12" s="120">
        <v>51802498871</v>
      </c>
      <c r="AI12" s="66"/>
      <c r="AJ12" s="120">
        <f t="shared" si="1"/>
        <v>53799664643.059998</v>
      </c>
      <c r="AK12" s="16"/>
      <c r="AL12" s="99">
        <f t="shared" si="0"/>
        <v>6.1288520504822301E-3</v>
      </c>
      <c r="AN12" s="106"/>
    </row>
    <row r="13" spans="1:41" ht="30" customHeight="1" x14ac:dyDescent="0.2">
      <c r="A13" s="296" t="s">
        <v>305</v>
      </c>
      <c r="B13" s="296"/>
      <c r="C13" s="4"/>
      <c r="D13" s="131" t="s">
        <v>40</v>
      </c>
      <c r="E13" s="66"/>
      <c r="F13" s="131" t="s">
        <v>40</v>
      </c>
      <c r="G13" s="66"/>
      <c r="H13" s="131" t="s">
        <v>195</v>
      </c>
      <c r="I13" s="66"/>
      <c r="J13" s="131" t="s">
        <v>306</v>
      </c>
      <c r="L13" s="132">
        <v>0</v>
      </c>
      <c r="M13" s="130"/>
      <c r="N13" s="132">
        <v>0</v>
      </c>
      <c r="P13" s="120">
        <v>0</v>
      </c>
      <c r="Q13" s="66"/>
      <c r="R13" s="120">
        <v>0</v>
      </c>
      <c r="S13" s="66"/>
      <c r="T13" s="120">
        <v>0</v>
      </c>
      <c r="U13" s="66"/>
      <c r="V13" s="167">
        <v>200025</v>
      </c>
      <c r="W13" s="166"/>
      <c r="X13" s="167">
        <v>154760253076</v>
      </c>
      <c r="Y13" s="94"/>
      <c r="Z13" s="167">
        <v>0</v>
      </c>
      <c r="AA13" s="166"/>
      <c r="AB13" s="167">
        <v>0</v>
      </c>
      <c r="AC13" s="66"/>
      <c r="AD13" s="120">
        <f t="shared" si="2"/>
        <v>200025</v>
      </c>
      <c r="AE13" s="16"/>
      <c r="AF13" s="46">
        <v>780700</v>
      </c>
      <c r="AG13" s="66"/>
      <c r="AH13" s="120">
        <v>154760253076</v>
      </c>
      <c r="AI13" s="66"/>
      <c r="AJ13" s="120">
        <v>156131213587</v>
      </c>
      <c r="AK13" s="16"/>
      <c r="AL13" s="99">
        <f t="shared" si="0"/>
        <v>1.7786451177449897E-2</v>
      </c>
      <c r="AN13" s="106"/>
    </row>
    <row r="14" spans="1:41" ht="30" customHeight="1" x14ac:dyDescent="0.2">
      <c r="A14" s="296" t="s">
        <v>50</v>
      </c>
      <c r="B14" s="296"/>
      <c r="D14" s="131" t="s">
        <v>40</v>
      </c>
      <c r="E14" s="66"/>
      <c r="F14" s="131" t="s">
        <v>40</v>
      </c>
      <c r="G14" s="66"/>
      <c r="H14" s="131" t="s">
        <v>51</v>
      </c>
      <c r="I14" s="66"/>
      <c r="J14" s="131" t="s">
        <v>52</v>
      </c>
      <c r="L14" s="132">
        <v>0.23</v>
      </c>
      <c r="M14" s="130"/>
      <c r="N14" s="132">
        <v>0.23</v>
      </c>
      <c r="P14" s="120">
        <v>500000</v>
      </c>
      <c r="Q14" s="66"/>
      <c r="R14" s="120">
        <v>500000000000</v>
      </c>
      <c r="S14" s="66"/>
      <c r="T14" s="120">
        <v>548900493750</v>
      </c>
      <c r="U14" s="66"/>
      <c r="V14" s="167">
        <v>0</v>
      </c>
      <c r="W14" s="166"/>
      <c r="X14" s="167">
        <v>0</v>
      </c>
      <c r="Y14" s="94"/>
      <c r="Z14" s="167">
        <v>0</v>
      </c>
      <c r="AA14" s="166"/>
      <c r="AB14" s="167">
        <v>0</v>
      </c>
      <c r="AC14" s="66"/>
      <c r="AD14" s="120">
        <f t="shared" si="2"/>
        <v>500000</v>
      </c>
      <c r="AE14" s="16"/>
      <c r="AF14" s="46">
        <v>1098000</v>
      </c>
      <c r="AG14" s="66"/>
      <c r="AH14" s="120">
        <v>500000000000</v>
      </c>
      <c r="AI14" s="66"/>
      <c r="AJ14" s="120">
        <v>548900493750</v>
      </c>
      <c r="AK14" s="16"/>
      <c r="AL14" s="99">
        <f t="shared" si="0"/>
        <v>6.2530685626947663E-2</v>
      </c>
      <c r="AN14" s="106"/>
    </row>
    <row r="15" spans="1:41" ht="30" customHeight="1" x14ac:dyDescent="0.2">
      <c r="A15" s="296" t="s">
        <v>53</v>
      </c>
      <c r="B15" s="296"/>
      <c r="D15" s="131" t="s">
        <v>40</v>
      </c>
      <c r="E15" s="66"/>
      <c r="F15" s="131" t="s">
        <v>40</v>
      </c>
      <c r="G15" s="66"/>
      <c r="H15" s="131" t="s">
        <v>54</v>
      </c>
      <c r="I15" s="66"/>
      <c r="J15" s="131" t="s">
        <v>55</v>
      </c>
      <c r="L15" s="132">
        <v>0.23</v>
      </c>
      <c r="M15" s="130"/>
      <c r="N15" s="132">
        <v>0.23</v>
      </c>
      <c r="P15" s="120">
        <v>455000</v>
      </c>
      <c r="Q15" s="66"/>
      <c r="R15" s="120">
        <v>455120924375</v>
      </c>
      <c r="S15" s="66"/>
      <c r="T15" s="120">
        <v>464015881875</v>
      </c>
      <c r="U15" s="66"/>
      <c r="V15" s="167">
        <v>0</v>
      </c>
      <c r="W15" s="166"/>
      <c r="X15" s="167">
        <v>0</v>
      </c>
      <c r="Y15" s="94"/>
      <c r="Z15" s="167">
        <v>5000</v>
      </c>
      <c r="AA15" s="166"/>
      <c r="AB15" s="167">
        <v>4999093750</v>
      </c>
      <c r="AC15" s="66"/>
      <c r="AD15" s="120">
        <f>P15+V15-Z15</f>
        <v>450000</v>
      </c>
      <c r="AE15" s="16"/>
      <c r="AF15" s="189">
        <v>1000000</v>
      </c>
      <c r="AG15" s="66"/>
      <c r="AH15" s="120">
        <v>450119595536</v>
      </c>
      <c r="AI15" s="66"/>
      <c r="AJ15" s="120">
        <v>449918437500</v>
      </c>
      <c r="AK15" s="16"/>
      <c r="AL15" s="99">
        <f t="shared" si="0"/>
        <v>5.1254660349957099E-2</v>
      </c>
      <c r="AN15" s="106"/>
    </row>
    <row r="16" spans="1:41" ht="30" customHeight="1" x14ac:dyDescent="0.2">
      <c r="A16" s="296" t="s">
        <v>58</v>
      </c>
      <c r="B16" s="296"/>
      <c r="D16" s="131" t="s">
        <v>40</v>
      </c>
      <c r="E16" s="66"/>
      <c r="F16" s="131" t="s">
        <v>40</v>
      </c>
      <c r="G16" s="66"/>
      <c r="H16" s="131" t="s">
        <v>59</v>
      </c>
      <c r="I16" s="66"/>
      <c r="J16" s="131" t="s">
        <v>60</v>
      </c>
      <c r="L16" s="132">
        <v>0.18</v>
      </c>
      <c r="M16" s="130"/>
      <c r="N16" s="132">
        <v>0.18</v>
      </c>
      <c r="P16" s="120">
        <v>445000</v>
      </c>
      <c r="Q16" s="66"/>
      <c r="R16" s="120">
        <v>407362388951</v>
      </c>
      <c r="S16" s="66"/>
      <c r="T16" s="120">
        <v>423785674922</v>
      </c>
      <c r="U16" s="66"/>
      <c r="V16" s="167">
        <v>0</v>
      </c>
      <c r="W16" s="166"/>
      <c r="X16" s="167">
        <v>0</v>
      </c>
      <c r="Y16" s="94"/>
      <c r="Z16" s="167">
        <v>15000</v>
      </c>
      <c r="AA16" s="166"/>
      <c r="AB16" s="167">
        <v>14727330188</v>
      </c>
      <c r="AC16" s="66"/>
      <c r="AD16" s="120">
        <f t="shared" si="2"/>
        <v>430000</v>
      </c>
      <c r="AE16" s="16"/>
      <c r="AF16" s="189">
        <v>982000</v>
      </c>
      <c r="AG16" s="66"/>
      <c r="AH16" s="120">
        <v>393631072470</v>
      </c>
      <c r="AI16" s="66"/>
      <c r="AJ16" s="120">
        <v>422183465375</v>
      </c>
      <c r="AK16" s="16"/>
      <c r="AL16" s="99">
        <f t="shared" si="0"/>
        <v>4.8095095287495303E-2</v>
      </c>
      <c r="AN16" s="106"/>
    </row>
    <row r="17" spans="1:41" ht="30" customHeight="1" x14ac:dyDescent="0.2">
      <c r="A17" s="296" t="s">
        <v>61</v>
      </c>
      <c r="B17" s="296"/>
      <c r="D17" s="131" t="s">
        <v>40</v>
      </c>
      <c r="E17" s="66"/>
      <c r="F17" s="131" t="s">
        <v>40</v>
      </c>
      <c r="G17" s="66"/>
      <c r="H17" s="131" t="s">
        <v>62</v>
      </c>
      <c r="I17" s="66"/>
      <c r="J17" s="131" t="s">
        <v>63</v>
      </c>
      <c r="L17" s="133">
        <v>0.20499999999999999</v>
      </c>
      <c r="M17" s="134"/>
      <c r="N17" s="133">
        <v>0.20499999999999999</v>
      </c>
      <c r="P17" s="120">
        <v>95000</v>
      </c>
      <c r="Q17" s="66"/>
      <c r="R17" s="120">
        <v>89772579934</v>
      </c>
      <c r="S17" s="66"/>
      <c r="T17" s="120">
        <v>87906564047</v>
      </c>
      <c r="U17" s="66"/>
      <c r="V17" s="167">
        <v>0</v>
      </c>
      <c r="W17" s="166"/>
      <c r="X17" s="167">
        <v>0</v>
      </c>
      <c r="Y17" s="94"/>
      <c r="Z17" s="167">
        <v>0</v>
      </c>
      <c r="AA17" s="166"/>
      <c r="AB17" s="167">
        <v>0</v>
      </c>
      <c r="AC17" s="66"/>
      <c r="AD17" s="120">
        <f t="shared" si="2"/>
        <v>95000</v>
      </c>
      <c r="AE17" s="16"/>
      <c r="AF17" s="46">
        <v>933650</v>
      </c>
      <c r="AG17" s="66"/>
      <c r="AH17" s="120">
        <v>89772579934</v>
      </c>
      <c r="AI17" s="66"/>
      <c r="AJ17" s="120">
        <v>88680673714</v>
      </c>
      <c r="AK17" s="16"/>
      <c r="AL17" s="99">
        <f t="shared" si="0"/>
        <v>1.0102492878648563E-2</v>
      </c>
      <c r="AN17" s="106"/>
    </row>
    <row r="18" spans="1:41" ht="30" customHeight="1" x14ac:dyDescent="0.2">
      <c r="A18" s="296" t="s">
        <v>64</v>
      </c>
      <c r="B18" s="296"/>
      <c r="D18" s="131" t="s">
        <v>40</v>
      </c>
      <c r="E18" s="66"/>
      <c r="F18" s="131" t="s">
        <v>40</v>
      </c>
      <c r="G18" s="66"/>
      <c r="H18" s="131" t="s">
        <v>65</v>
      </c>
      <c r="I18" s="66"/>
      <c r="J18" s="131" t="s">
        <v>66</v>
      </c>
      <c r="L18" s="133">
        <v>0.20499999999999999</v>
      </c>
      <c r="M18" s="134"/>
      <c r="N18" s="133">
        <v>0.20499999999999999</v>
      </c>
      <c r="P18" s="120">
        <v>102957</v>
      </c>
      <c r="Q18" s="66"/>
      <c r="R18" s="120">
        <v>99760185150</v>
      </c>
      <c r="S18" s="66"/>
      <c r="T18" s="120">
        <v>101908955653</v>
      </c>
      <c r="U18" s="66"/>
      <c r="V18" s="167">
        <v>0</v>
      </c>
      <c r="W18" s="166"/>
      <c r="X18" s="167">
        <v>0</v>
      </c>
      <c r="Y18" s="94"/>
      <c r="Z18" s="167">
        <v>102957</v>
      </c>
      <c r="AA18" s="166"/>
      <c r="AB18" s="167">
        <v>102957000000</v>
      </c>
      <c r="AC18" s="66"/>
      <c r="AD18" s="120">
        <f t="shared" si="2"/>
        <v>0</v>
      </c>
      <c r="AE18" s="16"/>
      <c r="AF18" s="188">
        <v>0</v>
      </c>
      <c r="AG18" s="66"/>
      <c r="AH18" s="120">
        <v>0</v>
      </c>
      <c r="AI18" s="66"/>
      <c r="AJ18" s="120">
        <f t="shared" si="1"/>
        <v>0</v>
      </c>
      <c r="AK18" s="16"/>
      <c r="AL18" s="99">
        <f t="shared" si="0"/>
        <v>0</v>
      </c>
      <c r="AN18" s="106"/>
    </row>
    <row r="19" spans="1:41" ht="30" customHeight="1" x14ac:dyDescent="0.2">
      <c r="A19" s="296" t="s">
        <v>67</v>
      </c>
      <c r="B19" s="296"/>
      <c r="D19" s="131" t="s">
        <v>40</v>
      </c>
      <c r="E19" s="66"/>
      <c r="F19" s="131" t="s">
        <v>40</v>
      </c>
      <c r="G19" s="66"/>
      <c r="H19" s="131" t="s">
        <v>65</v>
      </c>
      <c r="I19" s="66"/>
      <c r="J19" s="131" t="s">
        <v>68</v>
      </c>
      <c r="L19" s="133">
        <v>0.20499999999999999</v>
      </c>
      <c r="M19" s="134"/>
      <c r="N19" s="133">
        <v>0.20499999999999999</v>
      </c>
      <c r="P19" s="120">
        <v>106340</v>
      </c>
      <c r="Q19" s="66"/>
      <c r="R19" s="120">
        <v>99759680800</v>
      </c>
      <c r="S19" s="66"/>
      <c r="T19" s="120">
        <v>101111010307</v>
      </c>
      <c r="U19" s="66"/>
      <c r="V19" s="167">
        <v>0</v>
      </c>
      <c r="W19" s="166"/>
      <c r="X19" s="167">
        <v>0</v>
      </c>
      <c r="Y19" s="94"/>
      <c r="Z19" s="167">
        <v>0</v>
      </c>
      <c r="AA19" s="166"/>
      <c r="AB19" s="167">
        <v>0</v>
      </c>
      <c r="AC19" s="66"/>
      <c r="AD19" s="120">
        <f t="shared" si="2"/>
        <v>106340</v>
      </c>
      <c r="AE19" s="16"/>
      <c r="AF19" s="189">
        <v>925000</v>
      </c>
      <c r="AG19" s="66"/>
      <c r="AH19" s="120">
        <v>99759680800</v>
      </c>
      <c r="AI19" s="66"/>
      <c r="AJ19" s="120">
        <v>98346671434</v>
      </c>
      <c r="AK19" s="16"/>
      <c r="AL19" s="99">
        <f t="shared" si="0"/>
        <v>1.1203642306609181E-2</v>
      </c>
      <c r="AN19" s="106"/>
    </row>
    <row r="20" spans="1:41" ht="30" customHeight="1" x14ac:dyDescent="0.2">
      <c r="A20" s="296" t="s">
        <v>69</v>
      </c>
      <c r="B20" s="296"/>
      <c r="D20" s="131" t="s">
        <v>40</v>
      </c>
      <c r="E20" s="66"/>
      <c r="F20" s="131" t="s">
        <v>40</v>
      </c>
      <c r="G20" s="66"/>
      <c r="H20" s="131" t="s">
        <v>70</v>
      </c>
      <c r="I20" s="66"/>
      <c r="J20" s="131" t="s">
        <v>71</v>
      </c>
      <c r="L20" s="132">
        <v>0.23</v>
      </c>
      <c r="M20" s="130"/>
      <c r="N20" s="132">
        <v>0.23</v>
      </c>
      <c r="P20" s="120">
        <v>200000</v>
      </c>
      <c r="Q20" s="66"/>
      <c r="R20" s="120">
        <v>200000000000</v>
      </c>
      <c r="S20" s="66"/>
      <c r="T20" s="120">
        <v>215960850000</v>
      </c>
      <c r="U20" s="66"/>
      <c r="V20" s="167">
        <v>0</v>
      </c>
      <c r="W20" s="166"/>
      <c r="X20" s="167">
        <v>0</v>
      </c>
      <c r="Y20" s="94"/>
      <c r="Z20" s="167">
        <v>0</v>
      </c>
      <c r="AA20" s="166"/>
      <c r="AB20" s="167">
        <v>0</v>
      </c>
      <c r="AC20" s="66"/>
      <c r="AD20" s="120">
        <f t="shared" si="2"/>
        <v>200000</v>
      </c>
      <c r="AE20" s="16"/>
      <c r="AF20" s="189">
        <v>1000000</v>
      </c>
      <c r="AG20" s="66"/>
      <c r="AH20" s="120">
        <v>200000000000</v>
      </c>
      <c r="AI20" s="66"/>
      <c r="AJ20" s="120">
        <v>199963750000</v>
      </c>
      <c r="AK20" s="16"/>
      <c r="AL20" s="99">
        <f t="shared" si="0"/>
        <v>2.2779849044425378E-2</v>
      </c>
      <c r="AN20" s="106"/>
    </row>
    <row r="21" spans="1:41" ht="30" customHeight="1" x14ac:dyDescent="0.2">
      <c r="A21" s="296" t="s">
        <v>224</v>
      </c>
      <c r="B21" s="296"/>
      <c r="D21" s="131" t="s">
        <v>40</v>
      </c>
      <c r="E21" s="66"/>
      <c r="F21" s="131" t="s">
        <v>40</v>
      </c>
      <c r="G21" s="66"/>
      <c r="H21" s="131" t="s">
        <v>225</v>
      </c>
      <c r="I21" s="66"/>
      <c r="J21" s="131" t="s">
        <v>226</v>
      </c>
      <c r="L21" s="132">
        <v>0</v>
      </c>
      <c r="M21" s="130"/>
      <c r="N21" s="132">
        <v>0</v>
      </c>
      <c r="P21" s="120">
        <v>397163</v>
      </c>
      <c r="Q21" s="66"/>
      <c r="R21" s="120">
        <v>212389787982</v>
      </c>
      <c r="S21" s="66"/>
      <c r="T21" s="120">
        <v>224082430227</v>
      </c>
      <c r="U21" s="66"/>
      <c r="V21" s="167">
        <v>81787</v>
      </c>
      <c r="W21" s="166"/>
      <c r="X21" s="167">
        <v>45512113707</v>
      </c>
      <c r="Y21" s="94"/>
      <c r="Z21" s="167">
        <v>10</v>
      </c>
      <c r="AA21" s="166"/>
      <c r="AB21" s="167">
        <v>5553996</v>
      </c>
      <c r="AC21" s="66"/>
      <c r="AD21" s="120">
        <f t="shared" si="2"/>
        <v>478940</v>
      </c>
      <c r="AE21" s="16"/>
      <c r="AF21" s="189">
        <v>557890</v>
      </c>
      <c r="AG21" s="66"/>
      <c r="AH21" s="120">
        <v>257890962961</v>
      </c>
      <c r="AI21" s="66"/>
      <c r="AJ21" s="120">
        <v>267141829466</v>
      </c>
      <c r="AK21" s="16"/>
      <c r="AL21" s="99">
        <f t="shared" si="0"/>
        <v>3.0432768682759289E-2</v>
      </c>
      <c r="AN21" s="106"/>
    </row>
    <row r="22" spans="1:41" ht="30" customHeight="1" x14ac:dyDescent="0.2">
      <c r="A22" s="296" t="s">
        <v>252</v>
      </c>
      <c r="B22" s="296"/>
      <c r="D22" s="131" t="s">
        <v>40</v>
      </c>
      <c r="E22" s="66"/>
      <c r="F22" s="131" t="s">
        <v>40</v>
      </c>
      <c r="G22" s="66"/>
      <c r="H22" s="131" t="s">
        <v>256</v>
      </c>
      <c r="I22" s="66"/>
      <c r="J22" s="131" t="s">
        <v>249</v>
      </c>
      <c r="L22" s="132">
        <v>0.23</v>
      </c>
      <c r="M22" s="130"/>
      <c r="N22" s="132">
        <v>0.23</v>
      </c>
      <c r="P22" s="120">
        <v>500000</v>
      </c>
      <c r="Q22" s="66"/>
      <c r="R22" s="120">
        <v>500000000000</v>
      </c>
      <c r="S22" s="66"/>
      <c r="T22" s="120">
        <v>499909375000</v>
      </c>
      <c r="U22" s="66"/>
      <c r="V22" s="167">
        <v>0</v>
      </c>
      <c r="W22" s="166"/>
      <c r="X22" s="167">
        <v>0</v>
      </c>
      <c r="Y22" s="94"/>
      <c r="Z22" s="167">
        <v>0</v>
      </c>
      <c r="AA22" s="166"/>
      <c r="AB22" s="167">
        <v>0</v>
      </c>
      <c r="AC22" s="66"/>
      <c r="AD22" s="120">
        <f t="shared" si="2"/>
        <v>500000</v>
      </c>
      <c r="AE22" s="16"/>
      <c r="AF22" s="189">
        <v>1000000</v>
      </c>
      <c r="AG22" s="124"/>
      <c r="AH22" s="123">
        <v>500000000000</v>
      </c>
      <c r="AI22" s="124"/>
      <c r="AJ22" s="123">
        <v>499909375000</v>
      </c>
      <c r="AK22" s="16"/>
      <c r="AL22" s="186">
        <f t="shared" si="0"/>
        <v>5.6949622611063448E-2</v>
      </c>
      <c r="AN22" s="106"/>
    </row>
    <row r="23" spans="1:41" ht="30" customHeight="1" x14ac:dyDescent="0.2">
      <c r="A23" s="296" t="s">
        <v>250</v>
      </c>
      <c r="B23" s="296"/>
      <c r="D23" s="131" t="s">
        <v>255</v>
      </c>
      <c r="E23" s="66"/>
      <c r="F23" s="131" t="s">
        <v>255</v>
      </c>
      <c r="G23" s="66"/>
      <c r="H23" s="131" t="s">
        <v>268</v>
      </c>
      <c r="I23" s="66"/>
      <c r="J23" s="131" t="s">
        <v>251</v>
      </c>
      <c r="L23" s="131">
        <v>20.5</v>
      </c>
      <c r="M23" s="130"/>
      <c r="N23" s="131">
        <v>20.5</v>
      </c>
      <c r="P23" s="120">
        <v>500000</v>
      </c>
      <c r="Q23" s="66"/>
      <c r="R23" s="120">
        <v>500000000000</v>
      </c>
      <c r="S23" s="66"/>
      <c r="T23" s="120">
        <v>500000000000</v>
      </c>
      <c r="U23" s="66"/>
      <c r="V23" s="167">
        <v>0</v>
      </c>
      <c r="W23" s="166"/>
      <c r="X23" s="167">
        <v>0</v>
      </c>
      <c r="Y23" s="94"/>
      <c r="Z23" s="167">
        <v>0</v>
      </c>
      <c r="AA23" s="166"/>
      <c r="AB23" s="167">
        <v>0</v>
      </c>
      <c r="AC23" s="66"/>
      <c r="AD23" s="120">
        <f t="shared" si="2"/>
        <v>500000</v>
      </c>
      <c r="AE23" s="16"/>
      <c r="AF23" s="46">
        <v>1000000</v>
      </c>
      <c r="AG23" s="66"/>
      <c r="AH23" s="120">
        <v>500000000000</v>
      </c>
      <c r="AI23" s="66"/>
      <c r="AJ23" s="120">
        <v>500000000000</v>
      </c>
      <c r="AK23" s="16"/>
      <c r="AL23" s="186">
        <f t="shared" si="0"/>
        <v>5.6959946601384946E-2</v>
      </c>
      <c r="AN23" s="106"/>
    </row>
    <row r="24" spans="1:41" ht="30" customHeight="1" x14ac:dyDescent="0.2">
      <c r="A24" s="296" t="s">
        <v>267</v>
      </c>
      <c r="B24" s="296"/>
      <c r="D24" s="131" t="s">
        <v>40</v>
      </c>
      <c r="E24" s="66"/>
      <c r="F24" s="131" t="s">
        <v>40</v>
      </c>
      <c r="G24" s="66"/>
      <c r="H24" s="131" t="s">
        <v>269</v>
      </c>
      <c r="I24" s="66"/>
      <c r="J24" s="131" t="s">
        <v>205</v>
      </c>
      <c r="L24" s="132">
        <v>0.18</v>
      </c>
      <c r="M24" s="130"/>
      <c r="N24" s="132">
        <v>0.18</v>
      </c>
      <c r="P24" s="120">
        <v>5000</v>
      </c>
      <c r="Q24" s="66"/>
      <c r="R24" s="120">
        <v>4720855500</v>
      </c>
      <c r="S24" s="66"/>
      <c r="T24" s="120">
        <v>4742140331</v>
      </c>
      <c r="U24" s="66"/>
      <c r="V24" s="167">
        <v>0</v>
      </c>
      <c r="W24" s="166"/>
      <c r="X24" s="167">
        <v>0</v>
      </c>
      <c r="Y24" s="94"/>
      <c r="Z24" s="167">
        <v>0</v>
      </c>
      <c r="AA24" s="166"/>
      <c r="AB24" s="167">
        <v>0</v>
      </c>
      <c r="AC24" s="66"/>
      <c r="AD24" s="120">
        <f t="shared" si="2"/>
        <v>5000</v>
      </c>
      <c r="AE24" s="16"/>
      <c r="AF24" s="46">
        <v>941380</v>
      </c>
      <c r="AG24" s="66"/>
      <c r="AH24" s="120">
        <v>4720855500</v>
      </c>
      <c r="AI24" s="66"/>
      <c r="AJ24" s="120">
        <v>4706046874</v>
      </c>
      <c r="AK24" s="16"/>
      <c r="AL24" s="99">
        <f t="shared" si="0"/>
        <v>5.3611235729330914E-4</v>
      </c>
      <c r="AN24" s="106"/>
    </row>
    <row r="25" spans="1:41" ht="30" customHeight="1" x14ac:dyDescent="0.2">
      <c r="A25" s="296" t="s">
        <v>254</v>
      </c>
      <c r="B25" s="296"/>
      <c r="D25" s="131" t="s">
        <v>40</v>
      </c>
      <c r="E25" s="66"/>
      <c r="F25" s="131" t="s">
        <v>40</v>
      </c>
      <c r="G25" s="66"/>
      <c r="H25" s="131" t="s">
        <v>195</v>
      </c>
      <c r="I25" s="66"/>
      <c r="J25" s="131" t="s">
        <v>257</v>
      </c>
      <c r="L25" s="132">
        <v>0</v>
      </c>
      <c r="M25" s="130"/>
      <c r="N25" s="132">
        <v>0</v>
      </c>
      <c r="P25" s="120">
        <v>75334</v>
      </c>
      <c r="Q25" s="66"/>
      <c r="R25" s="120">
        <v>51365233407</v>
      </c>
      <c r="S25" s="66"/>
      <c r="T25" s="120">
        <v>54479206054</v>
      </c>
      <c r="U25" s="66"/>
      <c r="V25" s="167">
        <v>241871</v>
      </c>
      <c r="W25" s="166"/>
      <c r="X25" s="167">
        <v>174463090767</v>
      </c>
      <c r="Y25" s="94"/>
      <c r="Z25" s="167">
        <v>0</v>
      </c>
      <c r="AA25" s="166"/>
      <c r="AB25" s="167">
        <v>0</v>
      </c>
      <c r="AC25" s="66"/>
      <c r="AD25" s="120">
        <f t="shared" si="2"/>
        <v>317205</v>
      </c>
      <c r="AE25" s="16"/>
      <c r="AF25" s="46">
        <v>725800</v>
      </c>
      <c r="AG25" s="66"/>
      <c r="AH25" s="120">
        <v>225828324174</v>
      </c>
      <c r="AI25" s="66"/>
      <c r="AJ25" s="120">
        <f>AF25*AD25*(1-0.00018125)</f>
        <v>230185660285.74374</v>
      </c>
      <c r="AK25" s="16"/>
      <c r="AL25" s="99">
        <f t="shared" si="0"/>
        <v>2.6222725836561E-2</v>
      </c>
      <c r="AN25" s="106"/>
    </row>
    <row r="26" spans="1:41" s="24" customFormat="1" ht="30" customHeight="1" thickBot="1" x14ac:dyDescent="0.3">
      <c r="A26" s="293" t="s">
        <v>14</v>
      </c>
      <c r="B26" s="293"/>
      <c r="D26" s="100"/>
      <c r="E26" s="63"/>
      <c r="F26" s="100"/>
      <c r="G26" s="63"/>
      <c r="H26" s="100"/>
      <c r="I26" s="63"/>
      <c r="J26" s="100"/>
      <c r="K26" s="63"/>
      <c r="L26" s="100"/>
      <c r="M26" s="63"/>
      <c r="N26" s="100"/>
      <c r="O26" s="63"/>
      <c r="P26" s="121">
        <f>SUM(P8:P25)</f>
        <v>4139451</v>
      </c>
      <c r="Q26" s="88"/>
      <c r="R26" s="121">
        <f>SUM(R8:R25)</f>
        <v>3545499053396</v>
      </c>
      <c r="S26" s="88"/>
      <c r="T26" s="121">
        <f>SUM(T8:T25)</f>
        <v>3681405457218</v>
      </c>
      <c r="U26" s="88"/>
      <c r="V26" s="121">
        <f>SUM(V8:V25)</f>
        <v>1207884</v>
      </c>
      <c r="W26" s="88"/>
      <c r="X26" s="121">
        <f>SUM(X8:X25)</f>
        <v>775628000116</v>
      </c>
      <c r="Y26" s="88"/>
      <c r="Z26" s="121">
        <f>SUM(Z8:Z25)</f>
        <v>122967</v>
      </c>
      <c r="AA26" s="88"/>
      <c r="AB26" s="121">
        <f>SUM(AB8:AB25)</f>
        <v>122688977934</v>
      </c>
      <c r="AC26" s="88"/>
      <c r="AD26" s="121">
        <f>SUM(AD8:AD25)</f>
        <v>5224368</v>
      </c>
      <c r="AE26" s="22"/>
      <c r="AF26" s="187"/>
      <c r="AG26" s="88"/>
      <c r="AH26" s="121">
        <f>SUM(AH8:AH25)</f>
        <v>4202623284314</v>
      </c>
      <c r="AI26" s="88"/>
      <c r="AJ26" s="121">
        <f>SUM(AJ8:AJ25)</f>
        <v>4318089267826.2124</v>
      </c>
      <c r="AK26" s="22"/>
      <c r="AL26" s="184">
        <f>SUM(AL8:AL25)</f>
        <v>0.49191626823078893</v>
      </c>
      <c r="AO26" s="50"/>
    </row>
  </sheetData>
  <mergeCells count="39">
    <mergeCell ref="A1:AL1"/>
    <mergeCell ref="A2:AL2"/>
    <mergeCell ref="A3:AL3"/>
    <mergeCell ref="A5:O5"/>
    <mergeCell ref="P5:T5"/>
    <mergeCell ref="V5:AB5"/>
    <mergeCell ref="AD5:AL5"/>
    <mergeCell ref="A4:AL4"/>
    <mergeCell ref="V6:X6"/>
    <mergeCell ref="Z6:AB6"/>
    <mergeCell ref="A7:B7"/>
    <mergeCell ref="A8:B8"/>
    <mergeCell ref="A9:B9"/>
    <mergeCell ref="L6:L7"/>
    <mergeCell ref="D6:D7"/>
    <mergeCell ref="F6:F7"/>
    <mergeCell ref="H6:H7"/>
    <mergeCell ref="J6:J7"/>
    <mergeCell ref="N6:N7"/>
    <mergeCell ref="P6:P7"/>
    <mergeCell ref="R6:R7"/>
    <mergeCell ref="T6:T7"/>
    <mergeCell ref="A10:B10"/>
    <mergeCell ref="A12:B12"/>
    <mergeCell ref="A14:B14"/>
    <mergeCell ref="A15:B15"/>
    <mergeCell ref="A11:B11"/>
    <mergeCell ref="A13:B13"/>
    <mergeCell ref="A26:B26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A24:B24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1"/>
  <sheetViews>
    <sheetView rightToLeft="1" view="pageBreakPreview" zoomScaleNormal="100" zoomScaleSheetLayoutView="100" workbookViewId="0">
      <selection activeCell="M11" sqref="M11"/>
    </sheetView>
  </sheetViews>
  <sheetFormatPr defaultRowHeight="30" customHeight="1" x14ac:dyDescent="0.45"/>
  <cols>
    <col min="1" max="1" width="9" style="53" bestFit="1" customWidth="1"/>
    <col min="2" max="2" width="5.140625" style="53" customWidth="1"/>
    <col min="3" max="3" width="1.28515625" style="53" customWidth="1"/>
    <col min="4" max="4" width="19.7109375" style="53" customWidth="1"/>
    <col min="5" max="5" width="1.28515625" style="53" customWidth="1"/>
    <col min="6" max="6" width="29.140625" style="53" bestFit="1" customWidth="1"/>
    <col min="7" max="7" width="1.28515625" style="53" customWidth="1"/>
    <col min="8" max="8" width="13.7109375" style="53" bestFit="1" customWidth="1"/>
    <col min="9" max="9" width="1.28515625" style="53" customWidth="1"/>
    <col min="10" max="10" width="10.42578125" style="53" customWidth="1"/>
    <col min="11" max="11" width="9.140625" style="53" customWidth="1"/>
    <col min="12" max="12" width="1.28515625" style="53" customWidth="1"/>
    <col min="13" max="13" width="29.5703125" style="53" customWidth="1"/>
    <col min="14" max="14" width="1.28515625" style="53" customWidth="1"/>
    <col min="15" max="15" width="14.28515625" style="53" customWidth="1"/>
    <col min="16" max="16" width="1.28515625" style="53" customWidth="1"/>
    <col min="17" max="17" width="23.7109375" style="53" customWidth="1"/>
    <col min="18" max="18" width="0.28515625" style="53" customWidth="1"/>
    <col min="19" max="16384" width="9.140625" style="53"/>
  </cols>
  <sheetData>
    <row r="1" spans="1:17" ht="30" customHeight="1" x14ac:dyDescent="0.45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</row>
    <row r="2" spans="1:17" ht="30" customHeight="1" x14ac:dyDescent="0.45">
      <c r="A2" s="293" t="s">
        <v>102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17" ht="30" customHeight="1" x14ac:dyDescent="0.45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17" s="54" customFormat="1" ht="30" customHeight="1" x14ac:dyDescent="0.45">
      <c r="A4" s="292" t="s">
        <v>244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</row>
    <row r="5" spans="1:17" ht="30" customHeight="1" x14ac:dyDescent="0.45">
      <c r="A5" s="293" t="s">
        <v>159</v>
      </c>
      <c r="B5" s="293"/>
      <c r="D5" s="293" t="s">
        <v>160</v>
      </c>
      <c r="F5" s="293" t="s">
        <v>161</v>
      </c>
      <c r="H5" s="293" t="s">
        <v>24</v>
      </c>
      <c r="J5" s="293" t="s">
        <v>162</v>
      </c>
      <c r="K5" s="293"/>
      <c r="M5" s="309" t="s">
        <v>157</v>
      </c>
      <c r="O5" s="293" t="s">
        <v>163</v>
      </c>
      <c r="Q5" s="309" t="s">
        <v>158</v>
      </c>
    </row>
    <row r="6" spans="1:17" ht="19.5" customHeight="1" x14ac:dyDescent="0.45">
      <c r="A6" s="310"/>
      <c r="B6" s="310"/>
      <c r="D6" s="310"/>
      <c r="F6" s="310"/>
      <c r="H6" s="311"/>
      <c r="J6" s="310"/>
      <c r="K6" s="310"/>
      <c r="M6" s="309"/>
      <c r="O6" s="310"/>
      <c r="Q6" s="309"/>
    </row>
    <row r="7" spans="1:17" s="45" customFormat="1" ht="30" customHeight="1" x14ac:dyDescent="0.2">
      <c r="A7" s="307" t="s">
        <v>164</v>
      </c>
      <c r="B7" s="307"/>
      <c r="D7" s="307" t="s">
        <v>164</v>
      </c>
      <c r="F7" s="55" t="s">
        <v>219</v>
      </c>
      <c r="H7" s="111">
        <v>450000</v>
      </c>
      <c r="I7" s="112"/>
      <c r="J7" s="306">
        <v>450000000000</v>
      </c>
      <c r="K7" s="306"/>
      <c r="L7" s="112"/>
      <c r="M7" s="111">
        <v>2182191780</v>
      </c>
      <c r="N7" s="112"/>
      <c r="O7" s="113">
        <v>1000000</v>
      </c>
      <c r="Q7" s="116">
        <v>0.32</v>
      </c>
    </row>
    <row r="8" spans="1:17" s="45" customFormat="1" ht="30" customHeight="1" x14ac:dyDescent="0.2">
      <c r="A8" s="308"/>
      <c r="B8" s="308"/>
      <c r="D8" s="308"/>
      <c r="F8" s="45" t="s">
        <v>220</v>
      </c>
      <c r="H8" s="113">
        <v>200000</v>
      </c>
      <c r="I8" s="112"/>
      <c r="J8" s="305">
        <v>200000000000</v>
      </c>
      <c r="K8" s="305"/>
      <c r="L8" s="112"/>
      <c r="M8" s="113">
        <v>1652054790</v>
      </c>
      <c r="N8" s="112"/>
      <c r="O8" s="113">
        <v>1000000</v>
      </c>
      <c r="Q8" s="339">
        <v>0.33</v>
      </c>
    </row>
    <row r="9" spans="1:17" s="45" customFormat="1" ht="30" customHeight="1" x14ac:dyDescent="0.2">
      <c r="A9" s="308"/>
      <c r="B9" s="308"/>
      <c r="D9" s="308"/>
      <c r="F9" s="45" t="s">
        <v>50</v>
      </c>
      <c r="H9" s="113">
        <v>500000</v>
      </c>
      <c r="I9" s="112"/>
      <c r="J9" s="305">
        <v>500000000000</v>
      </c>
      <c r="K9" s="305"/>
      <c r="L9" s="112"/>
      <c r="M9" s="113">
        <v>4940573760</v>
      </c>
      <c r="N9" s="112"/>
      <c r="O9" s="113">
        <v>1000000</v>
      </c>
      <c r="Q9" s="116">
        <v>0.38</v>
      </c>
    </row>
    <row r="10" spans="1:17" ht="30" customHeight="1" x14ac:dyDescent="0.45">
      <c r="A10" s="308"/>
      <c r="B10" s="308"/>
      <c r="D10" s="308"/>
      <c r="F10" s="45" t="s">
        <v>250</v>
      </c>
      <c r="H10" s="113">
        <v>500000</v>
      </c>
      <c r="I10" s="114"/>
      <c r="J10" s="305">
        <v>500000000000</v>
      </c>
      <c r="K10" s="305"/>
      <c r="L10" s="114"/>
      <c r="M10" s="113">
        <v>3171875000</v>
      </c>
      <c r="N10" s="114"/>
      <c r="O10" s="113">
        <v>1000000</v>
      </c>
      <c r="Q10" s="117">
        <v>0.379</v>
      </c>
    </row>
    <row r="11" spans="1:17" ht="30" customHeight="1" x14ac:dyDescent="0.45">
      <c r="A11" s="308"/>
      <c r="B11" s="308"/>
      <c r="D11" s="308"/>
      <c r="F11" s="45" t="s">
        <v>258</v>
      </c>
      <c r="H11" s="113">
        <v>500000</v>
      </c>
      <c r="I11" s="115"/>
      <c r="J11" s="305">
        <v>500000000000</v>
      </c>
      <c r="K11" s="305"/>
      <c r="L11" s="115"/>
      <c r="M11" s="113">
        <v>5054794530</v>
      </c>
      <c r="N11" s="115"/>
      <c r="O11" s="113">
        <v>1000000</v>
      </c>
      <c r="Q11" s="118">
        <v>0.40899999999999997</v>
      </c>
    </row>
  </sheetData>
  <mergeCells count="19"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  <mergeCell ref="J10:K10"/>
    <mergeCell ref="J7:K7"/>
    <mergeCell ref="J8:K8"/>
    <mergeCell ref="J9:K9"/>
    <mergeCell ref="A7:B11"/>
    <mergeCell ref="D7:D11"/>
    <mergeCell ref="J11:K11"/>
  </mergeCells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N11"/>
  <sheetViews>
    <sheetView rightToLeft="1" view="pageBreakPreview" zoomScale="120" zoomScaleNormal="100" zoomScaleSheetLayoutView="120" workbookViewId="0">
      <selection activeCell="I9" sqref="I9"/>
    </sheetView>
  </sheetViews>
  <sheetFormatPr defaultRowHeight="30" customHeight="1" x14ac:dyDescent="0.2"/>
  <cols>
    <col min="1" max="1" width="29.85546875" style="14" customWidth="1"/>
    <col min="2" max="2" width="0.5703125" style="14" customWidth="1"/>
    <col min="3" max="3" width="12.42578125" style="14" customWidth="1"/>
    <col min="4" max="4" width="0.5703125" style="14" customWidth="1"/>
    <col min="5" max="5" width="15.5703125" style="14" customWidth="1"/>
    <col min="6" max="6" width="0.42578125" style="14" customWidth="1"/>
    <col min="7" max="7" width="13" style="14" customWidth="1"/>
    <col min="8" max="8" width="0.42578125" style="14" customWidth="1"/>
    <col min="9" max="9" width="13" style="14" customWidth="1"/>
    <col min="10" max="10" width="0.5703125" style="14" customWidth="1"/>
    <col min="11" max="11" width="21" style="14" customWidth="1"/>
    <col min="12" max="12" width="0.42578125" style="14" customWidth="1"/>
    <col min="13" max="13" width="14.85546875" style="14" bestFit="1" customWidth="1"/>
    <col min="14" max="14" width="19.5703125" style="14" customWidth="1"/>
    <col min="15" max="16384" width="9.140625" style="14"/>
  </cols>
  <sheetData>
    <row r="1" spans="1:14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4" ht="30" customHeight="1" x14ac:dyDescent="0.2">
      <c r="A2" s="293" t="s">
        <v>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</row>
    <row r="3" spans="1:14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</row>
    <row r="4" spans="1:14" s="15" customFormat="1" ht="30" customHeight="1" x14ac:dyDescent="0.2">
      <c r="A4" s="292" t="s">
        <v>74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</row>
    <row r="5" spans="1:14" s="15" customFormat="1" ht="30" customHeight="1" x14ac:dyDescent="0.2">
      <c r="A5" s="292" t="s">
        <v>75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</row>
    <row r="6" spans="1:14" ht="9" customHeight="1" x14ac:dyDescent="0.2"/>
    <row r="7" spans="1:14" ht="30" customHeight="1" x14ac:dyDescent="0.2">
      <c r="C7" s="311" t="s">
        <v>295</v>
      </c>
      <c r="D7" s="311"/>
      <c r="E7" s="311"/>
      <c r="F7" s="311"/>
      <c r="G7" s="311"/>
      <c r="H7" s="311"/>
      <c r="I7" s="311"/>
      <c r="J7" s="311"/>
      <c r="K7" s="311"/>
      <c r="L7" s="311"/>
      <c r="M7" s="311"/>
    </row>
    <row r="8" spans="1:14" ht="42" x14ac:dyDescent="0.2">
      <c r="A8" s="1" t="s">
        <v>76</v>
      </c>
      <c r="C8" s="19" t="s">
        <v>6</v>
      </c>
      <c r="E8" s="19" t="s">
        <v>77</v>
      </c>
      <c r="G8" s="30" t="s">
        <v>78</v>
      </c>
      <c r="I8" s="19" t="s">
        <v>79</v>
      </c>
      <c r="K8" s="30" t="s">
        <v>80</v>
      </c>
      <c r="M8" s="11" t="s">
        <v>217</v>
      </c>
    </row>
    <row r="9" spans="1:14" ht="30" customHeight="1" x14ac:dyDescent="0.2">
      <c r="A9" s="200" t="s">
        <v>69</v>
      </c>
      <c r="B9" s="201"/>
      <c r="C9" s="202">
        <v>200000</v>
      </c>
      <c r="D9" s="25"/>
      <c r="E9" s="202">
        <v>1080000</v>
      </c>
      <c r="F9" s="25"/>
      <c r="G9" s="202">
        <v>1000000</v>
      </c>
      <c r="H9" s="25"/>
      <c r="I9" s="392">
        <f>(G9-E9)/G9</f>
        <v>-0.08</v>
      </c>
      <c r="J9" s="25"/>
      <c r="K9" s="26">
        <v>199963750000</v>
      </c>
      <c r="L9" s="201"/>
      <c r="M9" s="12" t="s">
        <v>218</v>
      </c>
      <c r="N9" s="39"/>
    </row>
    <row r="10" spans="1:14" s="24" customFormat="1" ht="30" customHeight="1" thickBot="1" x14ac:dyDescent="0.3">
      <c r="A10" s="13" t="s">
        <v>14</v>
      </c>
      <c r="B10" s="203"/>
      <c r="C10" s="204"/>
      <c r="D10" s="27"/>
      <c r="E10" s="204"/>
      <c r="F10" s="27"/>
      <c r="G10" s="204"/>
      <c r="H10" s="27"/>
      <c r="I10" s="204"/>
      <c r="J10" s="27"/>
      <c r="K10" s="205">
        <f>SUM(K9:K9)</f>
        <v>199963750000</v>
      </c>
      <c r="L10" s="203"/>
      <c r="M10" s="203"/>
    </row>
    <row r="11" spans="1:14" ht="30" customHeight="1" thickTop="1" x14ac:dyDescent="0.2"/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B14" sqref="B14"/>
    </sheetView>
  </sheetViews>
  <sheetFormatPr defaultRowHeight="30" customHeight="1" x14ac:dyDescent="0.2"/>
  <cols>
    <col min="1" max="1" width="32.42578125" style="14" customWidth="1"/>
    <col min="2" max="2" width="13" style="14" customWidth="1"/>
    <col min="3" max="3" width="1.28515625" style="14" customWidth="1"/>
    <col min="4" max="4" width="13" style="14" customWidth="1"/>
    <col min="5" max="5" width="1.28515625" style="14" customWidth="1"/>
    <col min="6" max="6" width="6.42578125" style="14" customWidth="1"/>
    <col min="7" max="7" width="1.28515625" style="14" customWidth="1"/>
    <col min="8" max="8" width="5.140625" style="14" customWidth="1"/>
    <col min="9" max="9" width="1.28515625" style="14" customWidth="1"/>
    <col min="10" max="10" width="9.140625" style="14" customWidth="1"/>
    <col min="11" max="11" width="1.28515625" style="14" customWidth="1"/>
    <col min="12" max="12" width="2.5703125" style="14" customWidth="1"/>
    <col min="13" max="13" width="1.28515625" style="14" customWidth="1"/>
    <col min="14" max="14" width="9.140625" style="14" customWidth="1"/>
    <col min="15" max="15" width="1.28515625" style="14" customWidth="1"/>
    <col min="16" max="16" width="2.5703125" style="14" customWidth="1"/>
    <col min="17" max="19" width="1.28515625" style="14" customWidth="1"/>
    <col min="20" max="20" width="6.42578125" style="14" customWidth="1"/>
    <col min="21" max="21" width="1.28515625" style="14" customWidth="1"/>
    <col min="22" max="22" width="2.5703125" style="14" customWidth="1"/>
    <col min="23" max="25" width="1.28515625" style="14" customWidth="1"/>
    <col min="26" max="26" width="6.42578125" style="14" customWidth="1"/>
    <col min="27" max="27" width="1.28515625" style="14" customWidth="1"/>
    <col min="28" max="28" width="2.5703125" style="14" customWidth="1"/>
    <col min="29" max="31" width="1.28515625" style="14" customWidth="1"/>
    <col min="32" max="32" width="9.140625" style="14" customWidth="1"/>
    <col min="33" max="33" width="1.28515625" style="14" customWidth="1"/>
    <col min="34" max="34" width="2.5703125" style="14" customWidth="1"/>
    <col min="35" max="35" width="1.28515625" style="14" customWidth="1"/>
    <col min="36" max="36" width="9.140625" style="14" customWidth="1"/>
    <col min="37" max="37" width="1.28515625" style="14" customWidth="1"/>
    <col min="38" max="38" width="2.5703125" style="14" customWidth="1"/>
    <col min="39" max="39" width="1.28515625" style="14" customWidth="1"/>
    <col min="40" max="40" width="9.140625" style="14" customWidth="1"/>
    <col min="41" max="41" width="1.28515625" style="14" customWidth="1"/>
    <col min="42" max="42" width="2.5703125" style="14" customWidth="1"/>
    <col min="43" max="43" width="1.28515625" style="14" customWidth="1"/>
    <col min="44" max="44" width="11.7109375" style="14" customWidth="1"/>
    <col min="45" max="46" width="1.28515625" style="14" customWidth="1"/>
    <col min="47" max="47" width="13" style="14" customWidth="1"/>
    <col min="48" max="48" width="7.7109375" style="14" customWidth="1"/>
    <col min="49" max="49" width="0.28515625" style="14" customWidth="1"/>
    <col min="50" max="16384" width="9.140625" style="14"/>
  </cols>
  <sheetData>
    <row r="1" spans="1:48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0"/>
    </row>
    <row r="2" spans="1:48" ht="30" customHeight="1" x14ac:dyDescent="0.2">
      <c r="A2" s="293" t="s">
        <v>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0"/>
    </row>
    <row r="3" spans="1:48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0"/>
    </row>
    <row r="4" spans="1:48" s="15" customFormat="1" ht="30" customHeight="1" x14ac:dyDescent="0.2">
      <c r="A4" s="292" t="s">
        <v>259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</row>
    <row r="5" spans="1:48" ht="30" customHeight="1" x14ac:dyDescent="0.2">
      <c r="H5" s="294" t="s">
        <v>263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B5" s="294" t="s">
        <v>295</v>
      </c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</row>
    <row r="6" spans="1:48" ht="36.75" customHeight="1" x14ac:dyDescent="0.2">
      <c r="A6" s="294" t="s">
        <v>15</v>
      </c>
      <c r="B6" s="294"/>
      <c r="C6" s="294"/>
      <c r="D6" s="294"/>
      <c r="E6" s="294"/>
      <c r="F6" s="294"/>
      <c r="H6" s="294" t="s">
        <v>16</v>
      </c>
      <c r="I6" s="294"/>
      <c r="J6" s="294"/>
      <c r="L6" s="294" t="s">
        <v>17</v>
      </c>
      <c r="M6" s="294"/>
      <c r="N6" s="294"/>
      <c r="P6" s="294" t="s">
        <v>18</v>
      </c>
      <c r="Q6" s="294"/>
      <c r="R6" s="294"/>
      <c r="S6" s="294"/>
      <c r="T6" s="294"/>
      <c r="V6" s="294" t="s">
        <v>19</v>
      </c>
      <c r="W6" s="294"/>
      <c r="X6" s="294"/>
      <c r="Y6" s="294"/>
      <c r="Z6" s="294"/>
      <c r="AB6" s="294" t="s">
        <v>16</v>
      </c>
      <c r="AC6" s="294"/>
      <c r="AD6" s="294"/>
      <c r="AE6" s="294"/>
      <c r="AF6" s="294"/>
      <c r="AH6" s="294" t="s">
        <v>17</v>
      </c>
      <c r="AI6" s="294"/>
      <c r="AJ6" s="294"/>
      <c r="AL6" s="294" t="s">
        <v>18</v>
      </c>
      <c r="AM6" s="294"/>
      <c r="AN6" s="294"/>
      <c r="AP6" s="294" t="s">
        <v>19</v>
      </c>
      <c r="AQ6" s="294"/>
      <c r="AR6" s="294"/>
    </row>
    <row r="7" spans="1:48" ht="38.25" customHeight="1" x14ac:dyDescent="0.2">
      <c r="A7" s="312"/>
      <c r="B7" s="312"/>
      <c r="C7" s="312"/>
      <c r="D7" s="312"/>
      <c r="E7" s="312"/>
      <c r="F7" s="312"/>
      <c r="H7" s="313"/>
      <c r="I7" s="313"/>
      <c r="J7" s="313"/>
      <c r="K7" s="16"/>
      <c r="L7" s="313"/>
      <c r="M7" s="313"/>
      <c r="N7" s="313"/>
      <c r="O7" s="16"/>
      <c r="P7" s="312"/>
      <c r="Q7" s="312"/>
      <c r="R7" s="312"/>
      <c r="S7" s="312"/>
      <c r="T7" s="312"/>
      <c r="U7" s="16"/>
      <c r="V7" s="316"/>
      <c r="W7" s="316"/>
      <c r="X7" s="316"/>
      <c r="Y7" s="316"/>
      <c r="Z7" s="316"/>
      <c r="AA7" s="16"/>
      <c r="AB7" s="313"/>
      <c r="AC7" s="313"/>
      <c r="AD7" s="313"/>
      <c r="AE7" s="313"/>
      <c r="AF7" s="313"/>
      <c r="AG7" s="16"/>
      <c r="AH7" s="313"/>
      <c r="AI7" s="313"/>
      <c r="AJ7" s="313"/>
      <c r="AK7" s="16"/>
      <c r="AL7" s="312"/>
      <c r="AM7" s="312"/>
      <c r="AN7" s="312"/>
      <c r="AO7" s="16"/>
      <c r="AP7" s="316"/>
      <c r="AQ7" s="316"/>
      <c r="AR7" s="316"/>
    </row>
    <row r="8" spans="1:48" s="15" customFormat="1" ht="30" customHeight="1" x14ac:dyDescent="0.2">
      <c r="A8" s="314" t="s">
        <v>20</v>
      </c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N8" s="314"/>
      <c r="AO8" s="314"/>
      <c r="AP8" s="314"/>
      <c r="AQ8" s="314"/>
      <c r="AR8" s="314"/>
      <c r="AS8" s="314"/>
      <c r="AT8" s="314"/>
      <c r="AU8" s="314"/>
      <c r="AV8" s="314"/>
    </row>
    <row r="9" spans="1:48" ht="30" customHeight="1" x14ac:dyDescent="0.2">
      <c r="B9" s="294" t="s">
        <v>263</v>
      </c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X9" s="294" t="s">
        <v>295</v>
      </c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</row>
    <row r="10" spans="1:48" ht="42" customHeight="1" x14ac:dyDescent="0.2">
      <c r="A10" s="1" t="s">
        <v>15</v>
      </c>
      <c r="B10" s="2" t="s">
        <v>21</v>
      </c>
      <c r="C10" s="28"/>
      <c r="D10" s="2" t="s">
        <v>22</v>
      </c>
      <c r="E10" s="28"/>
      <c r="F10" s="315" t="s">
        <v>23</v>
      </c>
      <c r="G10" s="315"/>
      <c r="H10" s="315"/>
      <c r="I10" s="28"/>
      <c r="J10" s="295" t="s">
        <v>24</v>
      </c>
      <c r="K10" s="295"/>
      <c r="L10" s="295"/>
      <c r="M10" s="28"/>
      <c r="N10" s="295" t="s">
        <v>17</v>
      </c>
      <c r="O10" s="295"/>
      <c r="P10" s="295"/>
      <c r="Q10" s="28"/>
      <c r="R10" s="295" t="s">
        <v>18</v>
      </c>
      <c r="S10" s="295"/>
      <c r="T10" s="295"/>
      <c r="U10" s="295"/>
      <c r="V10" s="295"/>
      <c r="X10" s="295" t="s">
        <v>21</v>
      </c>
      <c r="Y10" s="295"/>
      <c r="Z10" s="295"/>
      <c r="AA10" s="295"/>
      <c r="AB10" s="295"/>
      <c r="AC10" s="28"/>
      <c r="AD10" s="295" t="s">
        <v>22</v>
      </c>
      <c r="AE10" s="295"/>
      <c r="AF10" s="295"/>
      <c r="AG10" s="295"/>
      <c r="AH10" s="295"/>
      <c r="AI10" s="28"/>
      <c r="AJ10" s="315" t="s">
        <v>23</v>
      </c>
      <c r="AK10" s="315"/>
      <c r="AL10" s="315"/>
      <c r="AM10" s="28"/>
      <c r="AN10" s="295" t="s">
        <v>24</v>
      </c>
      <c r="AO10" s="295"/>
      <c r="AP10" s="295"/>
      <c r="AQ10" s="28"/>
      <c r="AR10" s="295" t="s">
        <v>17</v>
      </c>
      <c r="AS10" s="295"/>
      <c r="AT10" s="28"/>
      <c r="AU10" s="2" t="s">
        <v>18</v>
      </c>
    </row>
    <row r="11" spans="1:48" ht="37.5" customHeight="1" x14ac:dyDescent="0.2">
      <c r="A11" s="9"/>
      <c r="B11" s="9"/>
      <c r="C11" s="16"/>
      <c r="D11" s="9"/>
      <c r="E11" s="16"/>
      <c r="F11" s="312" t="s">
        <v>25</v>
      </c>
      <c r="G11" s="312"/>
      <c r="H11" s="312"/>
      <c r="I11" s="16"/>
      <c r="J11" s="313"/>
      <c r="K11" s="313"/>
      <c r="L11" s="313"/>
      <c r="M11" s="16"/>
      <c r="N11" s="313"/>
      <c r="O11" s="313"/>
      <c r="P11" s="313"/>
      <c r="Q11" s="16"/>
      <c r="R11" s="312"/>
      <c r="S11" s="312"/>
      <c r="T11" s="312"/>
      <c r="U11" s="312"/>
      <c r="V11" s="312"/>
      <c r="W11" s="16"/>
      <c r="X11" s="312"/>
      <c r="Y11" s="312"/>
      <c r="Z11" s="312"/>
      <c r="AA11" s="312"/>
      <c r="AB11" s="312"/>
      <c r="AC11" s="16"/>
      <c r="AD11" s="312"/>
      <c r="AE11" s="312"/>
      <c r="AF11" s="312"/>
      <c r="AG11" s="312"/>
      <c r="AH11" s="312"/>
      <c r="AI11" s="16"/>
      <c r="AJ11" s="312"/>
      <c r="AK11" s="312"/>
      <c r="AL11" s="312"/>
      <c r="AM11" s="16"/>
      <c r="AN11" s="313"/>
      <c r="AO11" s="313"/>
      <c r="AP11" s="313"/>
      <c r="AQ11" s="16"/>
      <c r="AR11" s="313"/>
      <c r="AS11" s="313"/>
      <c r="AT11" s="16"/>
      <c r="AU11" s="9"/>
    </row>
  </sheetData>
  <mergeCells count="48">
    <mergeCell ref="L7:N7"/>
    <mergeCell ref="P7:T7"/>
    <mergeCell ref="AL6:AN6"/>
    <mergeCell ref="AP6:AR6"/>
    <mergeCell ref="H5:Z5"/>
    <mergeCell ref="AB5:AR5"/>
    <mergeCell ref="AA4:AM4"/>
    <mergeCell ref="AN4:AV4"/>
    <mergeCell ref="V6:Z6"/>
    <mergeCell ref="AB6:AF6"/>
    <mergeCell ref="AH6:AJ6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26"/>
  <sheetViews>
    <sheetView rightToLeft="1" view="pageBreakPreview" topLeftCell="A19" zoomScaleNormal="100" zoomScaleSheetLayoutView="100" workbookViewId="0">
      <selection activeCell="O25" sqref="O25"/>
    </sheetView>
  </sheetViews>
  <sheetFormatPr defaultRowHeight="30" customHeight="1" x14ac:dyDescent="0.2"/>
  <cols>
    <col min="1" max="1" width="5.140625" style="14" customWidth="1"/>
    <col min="2" max="2" width="27.140625" style="14" customWidth="1"/>
    <col min="3" max="3" width="0.7109375" style="14" customWidth="1"/>
    <col min="4" max="4" width="2.5703125" style="58" customWidth="1"/>
    <col min="5" max="5" width="10.42578125" style="58" customWidth="1"/>
    <col min="6" max="6" width="0.7109375" style="14" customWidth="1"/>
    <col min="7" max="7" width="19.42578125" style="14" customWidth="1"/>
    <col min="8" max="8" width="0.5703125" style="14" customWidth="1"/>
    <col min="9" max="9" width="18.42578125" style="14" bestFit="1" customWidth="1"/>
    <col min="10" max="10" width="0.5703125" style="14" customWidth="1"/>
    <col min="11" max="11" width="13" style="14" customWidth="1"/>
    <col min="12" max="12" width="0.5703125" style="14" customWidth="1"/>
    <col min="13" max="13" width="18.42578125" style="14" bestFit="1" customWidth="1"/>
    <col min="14" max="14" width="0.28515625" style="14" customWidth="1"/>
    <col min="15" max="15" width="16.28515625" style="14" bestFit="1" customWidth="1"/>
    <col min="16" max="16" width="0.42578125" style="14" customWidth="1"/>
    <col min="17" max="17" width="17" style="14" bestFit="1" customWidth="1"/>
    <col min="18" max="18" width="0.5703125" style="14" customWidth="1"/>
    <col min="19" max="19" width="12.7109375" style="14" customWidth="1"/>
    <col min="20" max="20" width="0.7109375" style="14" customWidth="1"/>
    <col min="21" max="21" width="14.140625" style="58" customWidth="1"/>
    <col min="22" max="22" width="0.5703125" style="58" customWidth="1"/>
    <col min="23" max="23" width="20.42578125" style="58" bestFit="1" customWidth="1"/>
    <col min="24" max="24" width="0.7109375" style="58" customWidth="1"/>
    <col min="25" max="25" width="18" style="58" customWidth="1"/>
    <col min="26" max="26" width="0.7109375" style="58" customWidth="1"/>
    <col min="27" max="27" width="14.140625" style="58" customWidth="1"/>
    <col min="28" max="28" width="0.28515625" style="14" customWidth="1"/>
    <col min="29" max="29" width="20.7109375" style="14" hidden="1" customWidth="1"/>
    <col min="30" max="30" width="20.5703125" style="32" bestFit="1" customWidth="1"/>
    <col min="31" max="32" width="18.7109375" style="106" bestFit="1" customWidth="1"/>
    <col min="33" max="33" width="9.5703125" style="106" bestFit="1" customWidth="1"/>
    <col min="34" max="16384" width="9.140625" style="14"/>
  </cols>
  <sheetData>
    <row r="1" spans="1:34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</row>
    <row r="2" spans="1:34" ht="30" customHeight="1" x14ac:dyDescent="0.2">
      <c r="A2" s="293" t="s">
        <v>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</row>
    <row r="3" spans="1:34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</row>
    <row r="4" spans="1:34" s="15" customFormat="1" ht="30" customHeight="1" x14ac:dyDescent="0.2">
      <c r="A4" s="292" t="s">
        <v>228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D4" s="48"/>
      <c r="AE4" s="125"/>
      <c r="AF4" s="125"/>
      <c r="AG4" s="125"/>
    </row>
    <row r="5" spans="1:34" ht="30" customHeight="1" x14ac:dyDescent="0.2">
      <c r="D5" s="127"/>
      <c r="E5" s="294" t="s">
        <v>263</v>
      </c>
      <c r="F5" s="294"/>
      <c r="G5" s="294"/>
      <c r="H5" s="294"/>
      <c r="I5" s="294"/>
      <c r="K5" s="321" t="s">
        <v>2</v>
      </c>
      <c r="L5" s="321"/>
      <c r="M5" s="321"/>
      <c r="N5" s="321"/>
      <c r="O5" s="321"/>
      <c r="P5" s="321"/>
      <c r="Q5" s="321"/>
      <c r="S5" s="294" t="s">
        <v>295</v>
      </c>
      <c r="T5" s="294"/>
      <c r="U5" s="294"/>
      <c r="V5" s="294"/>
      <c r="W5" s="294"/>
      <c r="X5" s="294"/>
      <c r="Y5" s="294"/>
      <c r="Z5" s="294"/>
      <c r="AA5" s="294"/>
    </row>
    <row r="6" spans="1:34" ht="30" customHeight="1" x14ac:dyDescent="0.2">
      <c r="D6" s="293" t="s">
        <v>29</v>
      </c>
      <c r="E6" s="293"/>
      <c r="F6" s="28"/>
      <c r="G6" s="322" t="s">
        <v>7</v>
      </c>
      <c r="H6" s="28"/>
      <c r="I6" s="322" t="s">
        <v>8</v>
      </c>
      <c r="K6" s="295" t="s">
        <v>26</v>
      </c>
      <c r="L6" s="295"/>
      <c r="M6" s="295"/>
      <c r="N6" s="28"/>
      <c r="O6" s="295" t="s">
        <v>27</v>
      </c>
      <c r="P6" s="295"/>
      <c r="Q6" s="295"/>
      <c r="S6" s="322" t="s">
        <v>6</v>
      </c>
      <c r="T6" s="28"/>
      <c r="U6" s="299" t="s">
        <v>253</v>
      </c>
      <c r="V6" s="86"/>
      <c r="W6" s="301" t="s">
        <v>7</v>
      </c>
      <c r="X6" s="86"/>
      <c r="Y6" s="301" t="s">
        <v>8</v>
      </c>
      <c r="Z6" s="86"/>
      <c r="AA6" s="299" t="s">
        <v>11</v>
      </c>
    </row>
    <row r="7" spans="1:34" ht="30" customHeight="1" x14ac:dyDescent="0.2">
      <c r="A7" s="294" t="s">
        <v>28</v>
      </c>
      <c r="B7" s="294"/>
      <c r="D7" s="293"/>
      <c r="E7" s="293"/>
      <c r="G7" s="310"/>
      <c r="I7" s="310"/>
      <c r="K7" s="2" t="s">
        <v>6</v>
      </c>
      <c r="L7" s="28"/>
      <c r="M7" s="2" t="s">
        <v>7</v>
      </c>
      <c r="O7" s="2" t="s">
        <v>6</v>
      </c>
      <c r="P7" s="28"/>
      <c r="Q7" s="2" t="s">
        <v>9</v>
      </c>
      <c r="S7" s="310"/>
      <c r="U7" s="300"/>
      <c r="W7" s="302"/>
      <c r="Y7" s="302"/>
      <c r="AA7" s="300"/>
    </row>
    <row r="8" spans="1:34" ht="30" customHeight="1" x14ac:dyDescent="0.2">
      <c r="A8" s="296" t="s">
        <v>323</v>
      </c>
      <c r="B8" s="296"/>
      <c r="C8" s="201"/>
      <c r="D8" s="320">
        <v>486982</v>
      </c>
      <c r="E8" s="320"/>
      <c r="F8" s="207"/>
      <c r="G8" s="208">
        <v>4875468990</v>
      </c>
      <c r="H8" s="207"/>
      <c r="I8" s="208">
        <v>6595634292</v>
      </c>
      <c r="J8" s="210">
        <v>6595634292</v>
      </c>
      <c r="K8" s="208">
        <v>0</v>
      </c>
      <c r="L8" s="207"/>
      <c r="M8" s="208">
        <v>0</v>
      </c>
      <c r="N8" s="207"/>
      <c r="O8" s="208">
        <v>0</v>
      </c>
      <c r="P8" s="207"/>
      <c r="Q8" s="209">
        <v>0</v>
      </c>
      <c r="R8" s="207"/>
      <c r="S8" s="208">
        <f>D8+K8-O8</f>
        <v>486982</v>
      </c>
      <c r="T8" s="207"/>
      <c r="U8" s="211">
        <v>15490</v>
      </c>
      <c r="V8" s="207"/>
      <c r="W8" s="208">
        <v>4875468990</v>
      </c>
      <c r="X8" s="207"/>
      <c r="Y8" s="208">
        <v>7534393450</v>
      </c>
      <c r="Z8" s="207"/>
      <c r="AA8" s="212">
        <f t="shared" ref="AA8:AA23" si="0">Y8/8778098116894</f>
        <v>8.5831729717164898E-4</v>
      </c>
      <c r="AC8" s="213">
        <v>7325921202288</v>
      </c>
    </row>
    <row r="9" spans="1:34" ht="30" customHeight="1" x14ac:dyDescent="0.2">
      <c r="A9" s="296" t="s">
        <v>322</v>
      </c>
      <c r="B9" s="296"/>
      <c r="C9" s="201"/>
      <c r="D9" s="317">
        <v>8828156</v>
      </c>
      <c r="E9" s="317"/>
      <c r="F9" s="207"/>
      <c r="G9" s="208">
        <v>98092204863</v>
      </c>
      <c r="H9" s="207"/>
      <c r="I9" s="208">
        <v>112601678651.85699</v>
      </c>
      <c r="J9" s="207"/>
      <c r="K9" s="208">
        <v>0</v>
      </c>
      <c r="L9" s="207"/>
      <c r="M9" s="208">
        <v>0</v>
      </c>
      <c r="N9" s="207"/>
      <c r="O9" s="208">
        <v>0</v>
      </c>
      <c r="P9" s="207"/>
      <c r="Q9" s="208">
        <v>0</v>
      </c>
      <c r="R9" s="207"/>
      <c r="S9" s="208">
        <f>D9+K9-O9</f>
        <v>8828156</v>
      </c>
      <c r="T9" s="207"/>
      <c r="U9" s="26">
        <v>12850</v>
      </c>
      <c r="V9" s="207"/>
      <c r="W9" s="208">
        <v>98092204863</v>
      </c>
      <c r="X9" s="207"/>
      <c r="Y9" s="208">
        <v>113307092457</v>
      </c>
      <c r="Z9" s="207"/>
      <c r="AA9" s="212">
        <f t="shared" si="0"/>
        <v>1.2907931871817815E-2</v>
      </c>
      <c r="AE9" s="214"/>
      <c r="AF9" s="214"/>
      <c r="AG9" s="214"/>
      <c r="AH9" s="215"/>
    </row>
    <row r="10" spans="1:34" ht="30" customHeight="1" x14ac:dyDescent="0.5">
      <c r="A10" s="296" t="s">
        <v>324</v>
      </c>
      <c r="B10" s="296"/>
      <c r="C10" s="201"/>
      <c r="D10" s="317">
        <v>740000</v>
      </c>
      <c r="E10" s="317"/>
      <c r="F10" s="26"/>
      <c r="G10" s="208">
        <v>10023814152</v>
      </c>
      <c r="H10" s="208"/>
      <c r="I10" s="208">
        <v>11788983938</v>
      </c>
      <c r="J10" s="208"/>
      <c r="K10" s="208">
        <v>0</v>
      </c>
      <c r="L10" s="207"/>
      <c r="M10" s="208">
        <v>0</v>
      </c>
      <c r="N10" s="207"/>
      <c r="O10" s="208">
        <v>0</v>
      </c>
      <c r="P10" s="207"/>
      <c r="Q10" s="208">
        <v>0</v>
      </c>
      <c r="R10" s="207"/>
      <c r="S10" s="208">
        <f>D10+K10-O10</f>
        <v>740000</v>
      </c>
      <c r="T10" s="207"/>
      <c r="U10" s="26">
        <v>16620</v>
      </c>
      <c r="V10" s="207"/>
      <c r="W10" s="208">
        <v>10023814152</v>
      </c>
      <c r="X10" s="207"/>
      <c r="Y10" s="208">
        <v>12284195175</v>
      </c>
      <c r="Z10" s="207"/>
      <c r="AA10" s="212">
        <f t="shared" si="0"/>
        <v>1.3994142024179813E-3</v>
      </c>
      <c r="AC10" s="93"/>
      <c r="AE10" s="214"/>
      <c r="AF10" s="214"/>
      <c r="AG10" s="214"/>
    </row>
    <row r="11" spans="1:34" ht="30" customHeight="1" x14ac:dyDescent="0.5">
      <c r="A11" s="296" t="s">
        <v>325</v>
      </c>
      <c r="B11" s="296"/>
      <c r="C11" s="201"/>
      <c r="D11" s="317">
        <v>0</v>
      </c>
      <c r="E11" s="317"/>
      <c r="F11" s="207"/>
      <c r="G11" s="208">
        <v>0</v>
      </c>
      <c r="H11" s="208"/>
      <c r="I11" s="208">
        <v>0</v>
      </c>
      <c r="J11" s="208"/>
      <c r="K11" s="208">
        <v>105589</v>
      </c>
      <c r="L11" s="207"/>
      <c r="M11" s="208">
        <v>31087443439</v>
      </c>
      <c r="N11" s="207"/>
      <c r="O11" s="208">
        <v>0</v>
      </c>
      <c r="P11" s="207"/>
      <c r="Q11" s="208">
        <v>0</v>
      </c>
      <c r="R11" s="207"/>
      <c r="S11" s="208">
        <f t="shared" ref="S11:S13" si="1">D11+K11-O11</f>
        <v>105589</v>
      </c>
      <c r="T11" s="207"/>
      <c r="U11" s="26">
        <v>283990</v>
      </c>
      <c r="V11" s="207"/>
      <c r="W11" s="208">
        <v>31087443439</v>
      </c>
      <c r="X11" s="207"/>
      <c r="Y11" s="208">
        <v>29950611474</v>
      </c>
      <c r="Z11" s="207"/>
      <c r="AA11" s="212">
        <f t="shared" si="0"/>
        <v>3.4119704604757346E-3</v>
      </c>
      <c r="AC11" s="47"/>
      <c r="AE11" s="214"/>
      <c r="AF11" s="214"/>
      <c r="AG11" s="214"/>
    </row>
    <row r="12" spans="1:34" ht="30" customHeight="1" x14ac:dyDescent="0.5">
      <c r="A12" s="296" t="s">
        <v>326</v>
      </c>
      <c r="B12" s="296"/>
      <c r="C12" s="201"/>
      <c r="D12" s="317">
        <v>0</v>
      </c>
      <c r="E12" s="317"/>
      <c r="F12" s="207"/>
      <c r="G12" s="208">
        <v>0</v>
      </c>
      <c r="H12" s="208"/>
      <c r="I12" s="208">
        <v>0</v>
      </c>
      <c r="J12" s="208"/>
      <c r="K12" s="208">
        <v>58881</v>
      </c>
      <c r="L12" s="207"/>
      <c r="M12" s="208">
        <v>10529745713</v>
      </c>
      <c r="N12" s="207"/>
      <c r="O12" s="208">
        <v>0</v>
      </c>
      <c r="P12" s="207"/>
      <c r="Q12" s="208">
        <v>0</v>
      </c>
      <c r="R12" s="207"/>
      <c r="S12" s="208">
        <f t="shared" si="1"/>
        <v>58881</v>
      </c>
      <c r="T12" s="207"/>
      <c r="U12" s="26">
        <v>170100</v>
      </c>
      <c r="V12" s="207"/>
      <c r="W12" s="208">
        <v>10529745713</v>
      </c>
      <c r="X12" s="207"/>
      <c r="Y12" s="208">
        <v>10003764506</v>
      </c>
      <c r="Z12" s="207"/>
      <c r="AA12" s="212">
        <f t="shared" si="0"/>
        <v>1.1396277841491801E-3</v>
      </c>
      <c r="AC12" s="47"/>
      <c r="AE12" s="214"/>
      <c r="AF12" s="214"/>
      <c r="AG12" s="214"/>
    </row>
    <row r="13" spans="1:34" ht="30" customHeight="1" x14ac:dyDescent="0.5">
      <c r="A13" s="296" t="s">
        <v>260</v>
      </c>
      <c r="B13" s="296"/>
      <c r="C13" s="201"/>
      <c r="D13" s="317">
        <v>23901</v>
      </c>
      <c r="E13" s="317"/>
      <c r="F13" s="26"/>
      <c r="G13" s="208">
        <v>1171053036</v>
      </c>
      <c r="H13" s="208"/>
      <c r="I13" s="208">
        <v>1189318922.6159999</v>
      </c>
      <c r="J13" s="208"/>
      <c r="K13" s="208">
        <v>103680</v>
      </c>
      <c r="L13" s="207"/>
      <c r="M13" s="208">
        <v>5114460611</v>
      </c>
      <c r="N13" s="207"/>
      <c r="O13" s="318">
        <v>127581</v>
      </c>
      <c r="P13" s="318"/>
      <c r="Q13" s="318">
        <v>6278645794</v>
      </c>
      <c r="R13" s="318">
        <v>6278645794</v>
      </c>
      <c r="S13" s="208">
        <f t="shared" si="1"/>
        <v>0</v>
      </c>
      <c r="T13" s="207"/>
      <c r="U13" s="26">
        <v>0</v>
      </c>
      <c r="V13" s="207"/>
      <c r="W13" s="208">
        <v>0</v>
      </c>
      <c r="X13" s="207"/>
      <c r="Y13" s="208">
        <v>0</v>
      </c>
      <c r="Z13" s="207"/>
      <c r="AA13" s="212">
        <f t="shared" si="0"/>
        <v>0</v>
      </c>
      <c r="AC13" s="47"/>
      <c r="AE13" s="214"/>
      <c r="AF13" s="214"/>
      <c r="AG13" s="214"/>
    </row>
    <row r="14" spans="1:34" ht="30" customHeight="1" x14ac:dyDescent="0.5">
      <c r="A14" s="296" t="s">
        <v>261</v>
      </c>
      <c r="B14" s="296"/>
      <c r="C14" s="201"/>
      <c r="D14" s="317">
        <v>9500</v>
      </c>
      <c r="E14" s="317"/>
      <c r="F14" s="26"/>
      <c r="G14" s="208">
        <v>2164212504</v>
      </c>
      <c r="H14" s="208"/>
      <c r="I14" s="208">
        <v>2385434040</v>
      </c>
      <c r="J14" s="208"/>
      <c r="K14" s="208">
        <v>9000</v>
      </c>
      <c r="L14" s="207"/>
      <c r="M14" s="208">
        <v>2213760314</v>
      </c>
      <c r="N14" s="207"/>
      <c r="O14" s="318">
        <v>18500</v>
      </c>
      <c r="P14" s="318"/>
      <c r="Q14" s="318">
        <v>4670396575</v>
      </c>
      <c r="R14" s="318"/>
      <c r="S14" s="208">
        <f>D14+K14-O14</f>
        <v>0</v>
      </c>
      <c r="T14" s="207"/>
      <c r="U14" s="26">
        <v>0</v>
      </c>
      <c r="V14" s="207"/>
      <c r="W14" s="208">
        <v>0</v>
      </c>
      <c r="X14" s="207"/>
      <c r="Y14" s="208">
        <v>0</v>
      </c>
      <c r="Z14" s="207"/>
      <c r="AA14" s="212">
        <f t="shared" si="0"/>
        <v>0</v>
      </c>
      <c r="AC14" s="47"/>
      <c r="AE14" s="214"/>
      <c r="AF14" s="214"/>
      <c r="AG14" s="214"/>
    </row>
    <row r="15" spans="1:34" ht="30" customHeight="1" x14ac:dyDescent="0.5">
      <c r="A15" s="296" t="s">
        <v>270</v>
      </c>
      <c r="B15" s="296"/>
      <c r="C15" s="26"/>
      <c r="D15" s="317">
        <v>2000000</v>
      </c>
      <c r="E15" s="317"/>
      <c r="F15" s="208"/>
      <c r="G15" s="208">
        <v>25393422240</v>
      </c>
      <c r="H15" s="208"/>
      <c r="I15" s="208">
        <v>26344678500</v>
      </c>
      <c r="J15" s="208"/>
      <c r="K15" s="208">
        <v>0</v>
      </c>
      <c r="L15" s="207"/>
      <c r="M15" s="208">
        <v>0</v>
      </c>
      <c r="N15" s="207"/>
      <c r="O15" s="208">
        <v>0</v>
      </c>
      <c r="P15" s="208"/>
      <c r="Q15" s="208">
        <v>0</v>
      </c>
      <c r="R15" s="208"/>
      <c r="S15" s="208">
        <f t="shared" ref="S15:S17" si="2">D15+K15-O15</f>
        <v>2000000</v>
      </c>
      <c r="T15" s="207"/>
      <c r="U15" s="26">
        <v>13150</v>
      </c>
      <c r="V15" s="207"/>
      <c r="W15" s="208">
        <v>25393422240</v>
      </c>
      <c r="X15" s="207"/>
      <c r="Y15" s="208">
        <v>26268768750</v>
      </c>
      <c r="Z15" s="207"/>
      <c r="AA15" s="216">
        <f t="shared" si="0"/>
        <v>2.9925353305682591E-3</v>
      </c>
      <c r="AC15" s="47"/>
      <c r="AE15" s="214"/>
      <c r="AF15" s="214"/>
      <c r="AG15" s="214"/>
    </row>
    <row r="16" spans="1:34" ht="30" customHeight="1" x14ac:dyDescent="0.5">
      <c r="A16" s="296" t="s">
        <v>271</v>
      </c>
      <c r="B16" s="296"/>
      <c r="C16" s="26"/>
      <c r="D16" s="317">
        <v>512000</v>
      </c>
      <c r="E16" s="317"/>
      <c r="F16" s="26"/>
      <c r="G16" s="208">
        <v>9988917716</v>
      </c>
      <c r="H16" s="208"/>
      <c r="I16" s="208">
        <v>10734118080</v>
      </c>
      <c r="J16" s="208"/>
      <c r="K16" s="208">
        <v>0</v>
      </c>
      <c r="L16" s="207"/>
      <c r="M16" s="208">
        <v>0</v>
      </c>
      <c r="N16" s="207"/>
      <c r="O16" s="208">
        <v>0</v>
      </c>
      <c r="P16" s="208"/>
      <c r="Q16" s="208">
        <v>0</v>
      </c>
      <c r="R16" s="208"/>
      <c r="S16" s="208">
        <f t="shared" si="2"/>
        <v>512000</v>
      </c>
      <c r="T16" s="207"/>
      <c r="U16" s="26">
        <v>22450</v>
      </c>
      <c r="V16" s="207"/>
      <c r="W16" s="208">
        <v>9988917716</v>
      </c>
      <c r="X16" s="207"/>
      <c r="Y16" s="208">
        <v>11480750400</v>
      </c>
      <c r="Z16" s="207"/>
      <c r="AA16" s="212">
        <f t="shared" si="0"/>
        <v>1.3078858594556579E-3</v>
      </c>
      <c r="AC16" s="47"/>
      <c r="AE16" s="214"/>
      <c r="AF16" s="214"/>
      <c r="AG16" s="214"/>
    </row>
    <row r="17" spans="1:33" ht="30" customHeight="1" x14ac:dyDescent="0.5">
      <c r="A17" s="296" t="s">
        <v>272</v>
      </c>
      <c r="B17" s="296"/>
      <c r="C17" s="26"/>
      <c r="D17" s="317">
        <v>175388</v>
      </c>
      <c r="E17" s="317"/>
      <c r="F17" s="208"/>
      <c r="G17" s="208">
        <v>4232703380</v>
      </c>
      <c r="H17" s="208"/>
      <c r="I17" s="208">
        <v>4280142843</v>
      </c>
      <c r="J17" s="208"/>
      <c r="K17" s="208">
        <v>120000</v>
      </c>
      <c r="L17" s="207"/>
      <c r="M17" s="208">
        <v>2942386384</v>
      </c>
      <c r="N17" s="207"/>
      <c r="O17" s="208">
        <v>0</v>
      </c>
      <c r="P17" s="208"/>
      <c r="Q17" s="208">
        <v>0</v>
      </c>
      <c r="R17" s="208"/>
      <c r="S17" s="208">
        <f t="shared" si="2"/>
        <v>295388</v>
      </c>
      <c r="T17" s="207"/>
      <c r="U17" s="26">
        <v>25150</v>
      </c>
      <c r="V17" s="207"/>
      <c r="W17" s="208">
        <v>7175089764</v>
      </c>
      <c r="X17" s="207"/>
      <c r="Y17" s="208">
        <v>7424095768</v>
      </c>
      <c r="Z17" s="207"/>
      <c r="AA17" s="212">
        <f t="shared" si="0"/>
        <v>8.4575219701769596E-4</v>
      </c>
      <c r="AC17" s="47"/>
      <c r="AE17" s="214"/>
      <c r="AF17" s="214"/>
      <c r="AG17" s="214"/>
    </row>
    <row r="18" spans="1:33" ht="30" customHeight="1" x14ac:dyDescent="0.5">
      <c r="A18" s="296" t="s">
        <v>307</v>
      </c>
      <c r="B18" s="296"/>
      <c r="C18" s="26"/>
      <c r="D18" s="26"/>
      <c r="E18" s="26">
        <v>0</v>
      </c>
      <c r="F18" s="208"/>
      <c r="G18" s="208">
        <v>0</v>
      </c>
      <c r="H18" s="208"/>
      <c r="I18" s="208">
        <v>0</v>
      </c>
      <c r="J18" s="208"/>
      <c r="K18" s="208">
        <v>1106676</v>
      </c>
      <c r="L18" s="207"/>
      <c r="M18" s="208">
        <v>19646674138</v>
      </c>
      <c r="N18" s="207"/>
      <c r="O18" s="208">
        <v>1106676</v>
      </c>
      <c r="P18" s="208"/>
      <c r="Q18" s="208">
        <v>19027117658</v>
      </c>
      <c r="R18" s="208"/>
      <c r="S18" s="208">
        <v>0</v>
      </c>
      <c r="T18" s="207"/>
      <c r="U18" s="26">
        <v>0</v>
      </c>
      <c r="V18" s="207"/>
      <c r="W18" s="208">
        <v>0</v>
      </c>
      <c r="X18" s="207"/>
      <c r="Y18" s="208">
        <v>0</v>
      </c>
      <c r="Z18" s="207"/>
      <c r="AA18" s="212">
        <f t="shared" si="0"/>
        <v>0</v>
      </c>
      <c r="AC18" s="47"/>
      <c r="AE18" s="214"/>
      <c r="AF18" s="214"/>
      <c r="AG18" s="214"/>
    </row>
    <row r="19" spans="1:33" ht="30" customHeight="1" x14ac:dyDescent="0.5">
      <c r="A19" s="296" t="s">
        <v>30</v>
      </c>
      <c r="B19" s="296"/>
      <c r="C19" s="26"/>
      <c r="D19" s="26"/>
      <c r="E19" s="26">
        <v>0</v>
      </c>
      <c r="F19" s="208">
        <v>0</v>
      </c>
      <c r="G19" s="208">
        <v>0</v>
      </c>
      <c r="H19" s="208"/>
      <c r="I19" s="208">
        <v>0</v>
      </c>
      <c r="J19" s="208"/>
      <c r="K19" s="208">
        <v>6502918</v>
      </c>
      <c r="L19" s="207"/>
      <c r="M19" s="208">
        <v>99999987158</v>
      </c>
      <c r="N19" s="207"/>
      <c r="O19" s="208">
        <v>0</v>
      </c>
      <c r="P19" s="208"/>
      <c r="Q19" s="208">
        <v>0</v>
      </c>
      <c r="R19" s="208"/>
      <c r="S19" s="208">
        <f t="shared" ref="S19:S24" si="3">D19+K19-O19</f>
        <v>6502918</v>
      </c>
      <c r="T19" s="207"/>
      <c r="U19" s="26">
        <v>15505</v>
      </c>
      <c r="V19" s="207"/>
      <c r="W19" s="208">
        <v>99999987158</v>
      </c>
      <c r="X19" s="207"/>
      <c r="Y19" s="208">
        <v>100827743590</v>
      </c>
      <c r="Z19" s="207"/>
      <c r="AA19" s="212">
        <f t="shared" si="0"/>
        <v>1.1486285781649067E-2</v>
      </c>
      <c r="AC19" s="47"/>
      <c r="AE19" s="214"/>
      <c r="AF19" s="214"/>
      <c r="AG19" s="214"/>
    </row>
    <row r="20" spans="1:33" ht="30" customHeight="1" x14ac:dyDescent="0.5">
      <c r="A20" s="296" t="s">
        <v>308</v>
      </c>
      <c r="B20" s="296"/>
      <c r="C20" s="26"/>
      <c r="D20" s="26"/>
      <c r="E20" s="26">
        <v>0</v>
      </c>
      <c r="F20" s="208"/>
      <c r="G20" s="208">
        <v>0</v>
      </c>
      <c r="H20" s="208"/>
      <c r="I20" s="208">
        <v>0</v>
      </c>
      <c r="J20" s="208"/>
      <c r="K20" s="208">
        <v>639</v>
      </c>
      <c r="L20" s="207"/>
      <c r="M20" s="208">
        <v>20994309</v>
      </c>
      <c r="N20" s="207"/>
      <c r="O20" s="208">
        <v>0</v>
      </c>
      <c r="P20" s="208"/>
      <c r="Q20" s="208">
        <v>0</v>
      </c>
      <c r="R20" s="208"/>
      <c r="S20" s="208">
        <f t="shared" si="3"/>
        <v>639</v>
      </c>
      <c r="T20" s="207"/>
      <c r="U20" s="26">
        <v>32850</v>
      </c>
      <c r="V20" s="207"/>
      <c r="W20" s="208">
        <v>20994309</v>
      </c>
      <c r="X20" s="207"/>
      <c r="Y20" s="208">
        <v>20977270</v>
      </c>
      <c r="Z20" s="207"/>
      <c r="AA20" s="217">
        <f t="shared" si="0"/>
        <v>2.3897283580856688E-6</v>
      </c>
      <c r="AC20" s="47"/>
      <c r="AE20" s="214"/>
      <c r="AF20" s="214"/>
      <c r="AG20" s="214"/>
    </row>
    <row r="21" spans="1:33" ht="30" customHeight="1" x14ac:dyDescent="0.5">
      <c r="A21" s="296" t="s">
        <v>309</v>
      </c>
      <c r="B21" s="296"/>
      <c r="C21" s="26"/>
      <c r="D21" s="26"/>
      <c r="E21" s="26">
        <v>0</v>
      </c>
      <c r="F21" s="208"/>
      <c r="G21" s="208">
        <v>0</v>
      </c>
      <c r="H21" s="208"/>
      <c r="I21" s="208">
        <v>0</v>
      </c>
      <c r="J21" s="208"/>
      <c r="K21" s="208">
        <v>1000000</v>
      </c>
      <c r="L21" s="207"/>
      <c r="M21" s="208">
        <v>18650609633</v>
      </c>
      <c r="N21" s="207"/>
      <c r="O21" s="208">
        <v>0</v>
      </c>
      <c r="P21" s="208"/>
      <c r="Q21" s="208">
        <v>0</v>
      </c>
      <c r="R21" s="208"/>
      <c r="S21" s="208">
        <f t="shared" si="3"/>
        <v>1000000</v>
      </c>
      <c r="T21" s="207"/>
      <c r="U21" s="26">
        <v>19600</v>
      </c>
      <c r="V21" s="207"/>
      <c r="W21" s="208">
        <v>18650609633</v>
      </c>
      <c r="X21" s="207"/>
      <c r="Y21" s="208">
        <v>19576725000</v>
      </c>
      <c r="Z21" s="207"/>
      <c r="AA21" s="212">
        <f t="shared" si="0"/>
        <v>2.2301784212599954E-3</v>
      </c>
      <c r="AC21" s="47"/>
      <c r="AE21" s="214"/>
      <c r="AF21" s="214"/>
      <c r="AG21" s="214"/>
    </row>
    <row r="22" spans="1:33" ht="30" customHeight="1" x14ac:dyDescent="0.5">
      <c r="A22" s="296" t="s">
        <v>310</v>
      </c>
      <c r="B22" s="296"/>
      <c r="C22" s="26"/>
      <c r="D22" s="26"/>
      <c r="E22" s="26">
        <v>0</v>
      </c>
      <c r="F22" s="208"/>
      <c r="G22" s="208">
        <v>0</v>
      </c>
      <c r="H22" s="208"/>
      <c r="I22" s="208">
        <v>0</v>
      </c>
      <c r="J22" s="208"/>
      <c r="K22" s="208">
        <v>2913397</v>
      </c>
      <c r="L22" s="207"/>
      <c r="M22" s="208">
        <v>30035016637</v>
      </c>
      <c r="N22" s="207"/>
      <c r="O22" s="208">
        <v>0</v>
      </c>
      <c r="P22" s="208"/>
      <c r="Q22" s="208">
        <v>0</v>
      </c>
      <c r="R22" s="208"/>
      <c r="S22" s="208">
        <f t="shared" si="3"/>
        <v>2913397</v>
      </c>
      <c r="T22" s="207"/>
      <c r="U22" s="26">
        <v>10650</v>
      </c>
      <c r="V22" s="207"/>
      <c r="W22" s="208">
        <v>30035016637</v>
      </c>
      <c r="X22" s="207"/>
      <c r="Y22" s="208">
        <v>30843063366</v>
      </c>
      <c r="Z22" s="207"/>
      <c r="AA22" s="212">
        <f t="shared" si="0"/>
        <v>3.5136384847009846E-3</v>
      </c>
      <c r="AC22" s="47"/>
      <c r="AE22" s="214"/>
      <c r="AF22" s="214"/>
      <c r="AG22" s="214"/>
    </row>
    <row r="23" spans="1:33" ht="30" customHeight="1" x14ac:dyDescent="0.5">
      <c r="A23" s="296" t="s">
        <v>327</v>
      </c>
      <c r="B23" s="296"/>
      <c r="C23" s="26"/>
      <c r="D23" s="26"/>
      <c r="E23" s="26">
        <v>0</v>
      </c>
      <c r="F23" s="208"/>
      <c r="G23" s="208">
        <v>0</v>
      </c>
      <c r="H23" s="208"/>
      <c r="I23" s="208">
        <v>0</v>
      </c>
      <c r="J23" s="208"/>
      <c r="K23" s="208">
        <v>4913374</v>
      </c>
      <c r="L23" s="207"/>
      <c r="M23" s="208">
        <v>63700893230</v>
      </c>
      <c r="N23" s="207"/>
      <c r="O23" s="208">
        <v>0</v>
      </c>
      <c r="P23" s="208"/>
      <c r="Q23" s="208">
        <v>0</v>
      </c>
      <c r="R23" s="208"/>
      <c r="S23" s="208">
        <f t="shared" si="3"/>
        <v>4913374</v>
      </c>
      <c r="T23" s="207"/>
      <c r="U23" s="26">
        <v>12520</v>
      </c>
      <c r="V23" s="207"/>
      <c r="W23" s="208">
        <v>63700893230</v>
      </c>
      <c r="X23" s="207"/>
      <c r="Y23" s="208">
        <v>61442392892</v>
      </c>
      <c r="Z23" s="207"/>
      <c r="AA23" s="216">
        <f t="shared" si="0"/>
        <v>6.9995108363792684E-3</v>
      </c>
      <c r="AC23" s="47"/>
      <c r="AE23" s="214"/>
      <c r="AF23" s="214"/>
      <c r="AG23" s="214"/>
    </row>
    <row r="24" spans="1:33" ht="30" customHeight="1" x14ac:dyDescent="0.5">
      <c r="A24" s="296" t="s">
        <v>262</v>
      </c>
      <c r="B24" s="296"/>
      <c r="C24" s="201"/>
      <c r="D24" s="317">
        <v>5241259</v>
      </c>
      <c r="E24" s="317"/>
      <c r="F24" s="208"/>
      <c r="G24" s="208">
        <v>104394453335</v>
      </c>
      <c r="H24" s="208"/>
      <c r="I24" s="208">
        <v>108761365509</v>
      </c>
      <c r="J24" s="208"/>
      <c r="K24" s="208">
        <v>0</v>
      </c>
      <c r="L24" s="207"/>
      <c r="M24" s="208">
        <v>0</v>
      </c>
      <c r="N24" s="207"/>
      <c r="O24" s="318">
        <v>0</v>
      </c>
      <c r="P24" s="318"/>
      <c r="Q24" s="318">
        <v>0</v>
      </c>
      <c r="R24" s="318"/>
      <c r="S24" s="208">
        <f t="shared" si="3"/>
        <v>5241259</v>
      </c>
      <c r="T24" s="207"/>
      <c r="U24" s="26">
        <v>21312</v>
      </c>
      <c r="V24" s="207"/>
      <c r="W24" s="208">
        <v>104394453335</v>
      </c>
      <c r="X24" s="207"/>
      <c r="Y24" s="208">
        <v>111701711808</v>
      </c>
      <c r="Z24" s="207"/>
      <c r="AA24" s="212">
        <f t="shared" ref="AA24" si="4">Y24/8778098116894</f>
        <v>1.2725047079733941E-2</v>
      </c>
      <c r="AC24" s="47"/>
    </row>
    <row r="25" spans="1:33" s="203" customFormat="1" ht="30" customHeight="1" thickBot="1" x14ac:dyDescent="0.25">
      <c r="A25" s="293" t="s">
        <v>14</v>
      </c>
      <c r="B25" s="293"/>
      <c r="D25" s="319">
        <f>SUM(D8:E24)</f>
        <v>18017186</v>
      </c>
      <c r="E25" s="319"/>
      <c r="G25" s="218">
        <f>SUM(G8:G24)</f>
        <v>260336250216</v>
      </c>
      <c r="I25" s="218">
        <f>SUM(I8:I24)</f>
        <v>284681354776.47302</v>
      </c>
      <c r="K25" s="218">
        <f>SUM(K8:K24)</f>
        <v>16834154</v>
      </c>
      <c r="M25" s="219">
        <f>SUM(M8:M24)</f>
        <v>283941971566</v>
      </c>
      <c r="O25" s="219">
        <f>SUM(O8:P24)</f>
        <v>1252757</v>
      </c>
      <c r="Q25" s="219">
        <f>SUM(Q8:Q24)</f>
        <v>29976160027</v>
      </c>
      <c r="S25" s="218">
        <f>SUM(S8:S24)</f>
        <v>33598583</v>
      </c>
      <c r="U25" s="220"/>
      <c r="W25" s="219">
        <f>SUM(W8:W24)</f>
        <v>513968061179</v>
      </c>
      <c r="Y25" s="219">
        <f>SUM(Y8:Y24)</f>
        <v>542666285906</v>
      </c>
      <c r="AA25" s="221">
        <f>SUM(AA8:AA24)</f>
        <v>6.1820485335155329E-2</v>
      </c>
      <c r="AD25" s="222"/>
      <c r="AE25" s="223"/>
      <c r="AF25" s="223"/>
      <c r="AG25" s="223"/>
    </row>
    <row r="26" spans="1:33" ht="30" customHeight="1" thickTop="1" x14ac:dyDescent="0.2"/>
  </sheetData>
  <mergeCells count="54">
    <mergeCell ref="O6:Q6"/>
    <mergeCell ref="A7:B7"/>
    <mergeCell ref="G6:G7"/>
    <mergeCell ref="I6:I7"/>
    <mergeCell ref="D6:E7"/>
    <mergeCell ref="K6:M6"/>
    <mergeCell ref="S6:S7"/>
    <mergeCell ref="U6:U7"/>
    <mergeCell ref="W6:W7"/>
    <mergeCell ref="Y6:Y7"/>
    <mergeCell ref="AA6:AA7"/>
    <mergeCell ref="A1:AA1"/>
    <mergeCell ref="A2:AA2"/>
    <mergeCell ref="A3:AA3"/>
    <mergeCell ref="E5:I5"/>
    <mergeCell ref="K5:Q5"/>
    <mergeCell ref="S5:AA5"/>
    <mergeCell ref="A4:AA4"/>
    <mergeCell ref="A25:B25"/>
    <mergeCell ref="D25:E25"/>
    <mergeCell ref="A8:B8"/>
    <mergeCell ref="D8:E8"/>
    <mergeCell ref="A10:B10"/>
    <mergeCell ref="A11:B11"/>
    <mergeCell ref="A12:B12"/>
    <mergeCell ref="D11:E11"/>
    <mergeCell ref="D12:E12"/>
    <mergeCell ref="A13:B13"/>
    <mergeCell ref="A14:B14"/>
    <mergeCell ref="A24:B24"/>
    <mergeCell ref="A9:B9"/>
    <mergeCell ref="D9:E9"/>
    <mergeCell ref="D24:E24"/>
    <mergeCell ref="A15:B15"/>
    <mergeCell ref="Q13:R13"/>
    <mergeCell ref="Q14:R14"/>
    <mergeCell ref="Q24:R24"/>
    <mergeCell ref="O13:P13"/>
    <mergeCell ref="O14:P14"/>
    <mergeCell ref="O24:P24"/>
    <mergeCell ref="A21:B21"/>
    <mergeCell ref="A22:B22"/>
    <mergeCell ref="A23:B23"/>
    <mergeCell ref="D10:E10"/>
    <mergeCell ref="A18:B18"/>
    <mergeCell ref="A19:B19"/>
    <mergeCell ref="A20:B20"/>
    <mergeCell ref="D16:E16"/>
    <mergeCell ref="D14:E14"/>
    <mergeCell ref="D13:E13"/>
    <mergeCell ref="A16:B16"/>
    <mergeCell ref="A17:B17"/>
    <mergeCell ref="D15:E15"/>
    <mergeCell ref="D17:E17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69"/>
  <sheetViews>
    <sheetView rightToLeft="1" view="pageBreakPreview" zoomScaleNormal="100" zoomScaleSheetLayoutView="100" workbookViewId="0">
      <selection activeCell="O2" sqref="O2"/>
    </sheetView>
  </sheetViews>
  <sheetFormatPr defaultRowHeight="24.95" customHeight="1" x14ac:dyDescent="0.25"/>
  <cols>
    <col min="1" max="1" width="5.140625" style="14" customWidth="1"/>
    <col min="2" max="2" width="53.42578125" style="14" customWidth="1"/>
    <col min="3" max="3" width="0.5703125" style="14" customWidth="1"/>
    <col min="4" max="4" width="20.5703125" style="14" customWidth="1"/>
    <col min="5" max="5" width="0.5703125" style="14" customWidth="1"/>
    <col min="6" max="6" width="20.7109375" style="14" bestFit="1" customWidth="1"/>
    <col min="7" max="7" width="0.5703125" style="14" customWidth="1"/>
    <col min="8" max="8" width="20.85546875" style="14" customWidth="1"/>
    <col min="9" max="9" width="0.28515625" style="14" customWidth="1"/>
    <col min="10" max="10" width="20.5703125" style="14" bestFit="1" customWidth="1"/>
    <col min="11" max="11" width="0.42578125" style="14" customWidth="1"/>
    <col min="12" max="12" width="18.28515625" style="48" bestFit="1" customWidth="1"/>
    <col min="13" max="13" width="0.28515625" style="14" customWidth="1"/>
    <col min="14" max="14" width="48.28515625" style="165" hidden="1" customWidth="1"/>
    <col min="15" max="15" width="17.85546875" style="160" customWidth="1"/>
    <col min="16" max="16" width="14.140625" style="80" bestFit="1" customWidth="1"/>
    <col min="17" max="17" width="11.5703125" style="73" bestFit="1" customWidth="1"/>
    <col min="18" max="16384" width="9.140625" style="14"/>
  </cols>
  <sheetData>
    <row r="1" spans="1:17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N1" s="161"/>
      <c r="O1" s="157"/>
      <c r="P1" s="78"/>
      <c r="Q1" s="68"/>
    </row>
    <row r="2" spans="1:17" ht="30" customHeight="1" x14ac:dyDescent="0.2">
      <c r="A2" s="293" t="s">
        <v>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N2" s="162"/>
      <c r="O2" s="158"/>
      <c r="P2" s="78"/>
      <c r="Q2" s="70"/>
    </row>
    <row r="3" spans="1:17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N3" s="162"/>
      <c r="O3" s="158"/>
      <c r="P3" s="78"/>
      <c r="Q3" s="70"/>
    </row>
    <row r="4" spans="1:17" s="15" customFormat="1" ht="30" customHeight="1" x14ac:dyDescent="0.2">
      <c r="A4" s="292" t="s">
        <v>229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N4" s="162"/>
      <c r="O4" s="158"/>
      <c r="P4" s="78"/>
      <c r="Q4" s="70"/>
    </row>
    <row r="5" spans="1:17" ht="30" customHeight="1" x14ac:dyDescent="0.2">
      <c r="A5"/>
      <c r="B5"/>
      <c r="C5"/>
      <c r="D5" s="19" t="s">
        <v>263</v>
      </c>
      <c r="E5"/>
      <c r="F5" s="310" t="s">
        <v>2</v>
      </c>
      <c r="G5" s="310"/>
      <c r="H5" s="310"/>
      <c r="I5"/>
      <c r="J5" s="19" t="s">
        <v>295</v>
      </c>
      <c r="K5"/>
      <c r="L5" s="49"/>
      <c r="M5"/>
      <c r="N5"/>
      <c r="O5"/>
      <c r="P5" s="78"/>
      <c r="Q5" s="70"/>
    </row>
    <row r="6" spans="1:17" ht="30" customHeight="1" x14ac:dyDescent="0.2">
      <c r="A6" s="310" t="s">
        <v>81</v>
      </c>
      <c r="B6" s="310"/>
      <c r="C6"/>
      <c r="D6" s="19" t="s">
        <v>82</v>
      </c>
      <c r="E6"/>
      <c r="F6" s="19" t="s">
        <v>83</v>
      </c>
      <c r="G6"/>
      <c r="H6" s="19" t="s">
        <v>84</v>
      </c>
      <c r="I6"/>
      <c r="J6" s="19" t="s">
        <v>82</v>
      </c>
      <c r="K6"/>
      <c r="L6" s="225" t="s">
        <v>11</v>
      </c>
      <c r="M6"/>
      <c r="N6"/>
      <c r="O6"/>
      <c r="P6" s="78"/>
      <c r="Q6" s="70"/>
    </row>
    <row r="7" spans="1:17" ht="30" customHeight="1" x14ac:dyDescent="0.5">
      <c r="A7" s="324" t="s">
        <v>85</v>
      </c>
      <c r="B7" s="324"/>
      <c r="C7"/>
      <c r="D7" s="74">
        <v>338309807</v>
      </c>
      <c r="E7"/>
      <c r="F7" s="74">
        <v>4576475532243</v>
      </c>
      <c r="G7"/>
      <c r="H7" s="74">
        <v>4545999938678</v>
      </c>
      <c r="I7"/>
      <c r="J7" s="74">
        <f>D7+F7-H7</f>
        <v>30813903372</v>
      </c>
      <c r="K7"/>
      <c r="L7" s="194">
        <f>J7/8778098116894</f>
        <v>3.5103165812987113E-3</v>
      </c>
      <c r="M7"/>
      <c r="N7" s="181">
        <v>7325921202288</v>
      </c>
      <c r="O7"/>
      <c r="P7" s="78"/>
      <c r="Q7" s="70"/>
    </row>
    <row r="8" spans="1:17" ht="30" customHeight="1" x14ac:dyDescent="0.2">
      <c r="A8" s="323" t="s">
        <v>273</v>
      </c>
      <c r="B8" s="323"/>
      <c r="C8"/>
      <c r="D8" s="39">
        <v>1471380299</v>
      </c>
      <c r="E8"/>
      <c r="F8" s="39">
        <v>488960045492</v>
      </c>
      <c r="G8"/>
      <c r="H8" s="39">
        <v>490421688372</v>
      </c>
      <c r="I8"/>
      <c r="J8" s="39">
        <f t="shared" ref="J8:J41" si="0">D8+F8-H8</f>
        <v>9737419</v>
      </c>
      <c r="K8"/>
      <c r="L8" s="193">
        <f t="shared" ref="L8:L41" si="1">J8/8778098116894</f>
        <v>1.1092857325506225E-6</v>
      </c>
      <c r="M8"/>
      <c r="N8"/>
      <c r="O8"/>
      <c r="P8" s="78"/>
      <c r="Q8" s="70"/>
    </row>
    <row r="9" spans="1:17" ht="30" customHeight="1" x14ac:dyDescent="0.2">
      <c r="A9" s="323" t="s">
        <v>274</v>
      </c>
      <c r="B9" s="323"/>
      <c r="C9"/>
      <c r="D9" s="39">
        <v>50000000</v>
      </c>
      <c r="E9"/>
      <c r="F9" s="39">
        <v>0</v>
      </c>
      <c r="G9"/>
      <c r="H9" s="39">
        <v>0</v>
      </c>
      <c r="I9"/>
      <c r="J9" s="39">
        <f t="shared" si="0"/>
        <v>50000000</v>
      </c>
      <c r="K9"/>
      <c r="L9" s="193">
        <f t="shared" si="1"/>
        <v>5.6959946601384948E-6</v>
      </c>
      <c r="M9"/>
      <c r="N9"/>
      <c r="O9"/>
      <c r="P9" s="78"/>
      <c r="Q9" s="70"/>
    </row>
    <row r="10" spans="1:17" ht="30" customHeight="1" x14ac:dyDescent="0.2">
      <c r="A10" s="323" t="s">
        <v>86</v>
      </c>
      <c r="B10" s="323"/>
      <c r="C10"/>
      <c r="D10" s="39">
        <v>28664537237</v>
      </c>
      <c r="E10"/>
      <c r="F10" s="39">
        <v>1659976029070</v>
      </c>
      <c r="G10"/>
      <c r="H10" s="39">
        <v>1619593334400</v>
      </c>
      <c r="I10"/>
      <c r="J10" s="39">
        <f t="shared" si="0"/>
        <v>69047231907</v>
      </c>
      <c r="K10"/>
      <c r="L10" s="193">
        <f t="shared" si="1"/>
        <v>7.8658532847923259E-3</v>
      </c>
      <c r="M10"/>
      <c r="N10"/>
      <c r="O10"/>
      <c r="P10" s="78"/>
      <c r="Q10" s="70"/>
    </row>
    <row r="11" spans="1:17" ht="30" customHeight="1" x14ac:dyDescent="0.2">
      <c r="A11" s="323" t="s">
        <v>87</v>
      </c>
      <c r="B11" s="323"/>
      <c r="C11"/>
      <c r="D11" s="39">
        <v>2258843</v>
      </c>
      <c r="E11"/>
      <c r="F11" s="39">
        <v>9257</v>
      </c>
      <c r="G11"/>
      <c r="H11" s="39">
        <v>0</v>
      </c>
      <c r="I11"/>
      <c r="J11" s="39">
        <f t="shared" si="0"/>
        <v>2268100</v>
      </c>
      <c r="K11"/>
      <c r="L11" s="193">
        <f t="shared" si="1"/>
        <v>2.583817097732024E-7</v>
      </c>
      <c r="M11"/>
      <c r="N11"/>
      <c r="O11"/>
      <c r="P11" s="78"/>
      <c r="Q11" s="70"/>
    </row>
    <row r="12" spans="1:17" ht="30" customHeight="1" x14ac:dyDescent="0.2">
      <c r="A12" s="323" t="s">
        <v>88</v>
      </c>
      <c r="B12" s="323"/>
      <c r="C12"/>
      <c r="D12" s="39">
        <v>12492145</v>
      </c>
      <c r="E12"/>
      <c r="F12" s="39">
        <v>51197</v>
      </c>
      <c r="G12"/>
      <c r="H12" s="39">
        <v>0</v>
      </c>
      <c r="I12"/>
      <c r="J12" s="39">
        <f t="shared" si="0"/>
        <v>12543342</v>
      </c>
      <c r="K12"/>
      <c r="L12" s="193">
        <f t="shared" si="1"/>
        <v>1.4289361810458182E-6</v>
      </c>
      <c r="M12"/>
      <c r="N12"/>
      <c r="O12"/>
      <c r="P12" s="78"/>
      <c r="Q12" s="70"/>
    </row>
    <row r="13" spans="1:17" ht="30" customHeight="1" x14ac:dyDescent="0.2">
      <c r="A13" s="323" t="s">
        <v>89</v>
      </c>
      <c r="B13" s="323"/>
      <c r="C13"/>
      <c r="D13" s="39">
        <v>8591996</v>
      </c>
      <c r="E13"/>
      <c r="F13" s="39">
        <v>34282</v>
      </c>
      <c r="G13"/>
      <c r="H13" s="39">
        <v>250000</v>
      </c>
      <c r="I13"/>
      <c r="J13" s="39">
        <f t="shared" si="0"/>
        <v>8376278</v>
      </c>
      <c r="K13"/>
      <c r="L13" s="193">
        <f t="shared" si="1"/>
        <v>9.5422469519671092E-7</v>
      </c>
      <c r="M13"/>
      <c r="N13"/>
      <c r="O13"/>
      <c r="P13" s="78"/>
      <c r="Q13" s="70"/>
    </row>
    <row r="14" spans="1:17" ht="30" customHeight="1" x14ac:dyDescent="0.2">
      <c r="A14" s="323" t="s">
        <v>90</v>
      </c>
      <c r="B14" s="323"/>
      <c r="C14"/>
      <c r="D14" s="39">
        <v>2375204</v>
      </c>
      <c r="E14"/>
      <c r="F14" s="39">
        <v>9734</v>
      </c>
      <c r="G14"/>
      <c r="H14" s="39">
        <v>0</v>
      </c>
      <c r="I14"/>
      <c r="J14" s="39">
        <f t="shared" si="0"/>
        <v>2384938</v>
      </c>
      <c r="K14"/>
      <c r="L14" s="193">
        <f t="shared" si="1"/>
        <v>2.7169188225522761E-7</v>
      </c>
      <c r="M14"/>
      <c r="N14"/>
      <c r="O14"/>
      <c r="P14" s="78"/>
      <c r="Q14" s="70"/>
    </row>
    <row r="15" spans="1:17" ht="30" customHeight="1" x14ac:dyDescent="0.2">
      <c r="A15" s="323" t="s">
        <v>91</v>
      </c>
      <c r="B15" s="323"/>
      <c r="C15"/>
      <c r="D15" s="39">
        <v>19773914</v>
      </c>
      <c r="E15"/>
      <c r="F15" s="39">
        <v>81041</v>
      </c>
      <c r="G15"/>
      <c r="H15" s="39">
        <v>0</v>
      </c>
      <c r="I15"/>
      <c r="J15" s="39">
        <f t="shared" si="0"/>
        <v>19854955</v>
      </c>
      <c r="K15"/>
      <c r="L15" s="193">
        <f t="shared" si="1"/>
        <v>2.2618743531458022E-6</v>
      </c>
      <c r="M15"/>
      <c r="N15"/>
      <c r="O15"/>
      <c r="P15" s="78"/>
      <c r="Q15" s="70"/>
    </row>
    <row r="16" spans="1:17" ht="30" customHeight="1" x14ac:dyDescent="0.2">
      <c r="A16" s="323" t="s">
        <v>92</v>
      </c>
      <c r="B16" s="323"/>
      <c r="C16"/>
      <c r="D16" s="39">
        <v>2805623</v>
      </c>
      <c r="E16"/>
      <c r="F16" s="39">
        <v>11451</v>
      </c>
      <c r="G16"/>
      <c r="H16" s="39">
        <v>0</v>
      </c>
      <c r="I16"/>
      <c r="J16" s="39">
        <f t="shared" si="0"/>
        <v>2817074</v>
      </c>
      <c r="K16"/>
      <c r="L16" s="193">
        <f t="shared" si="1"/>
        <v>3.2092076922429981E-7</v>
      </c>
      <c r="M16"/>
      <c r="N16"/>
      <c r="O16"/>
      <c r="P16" s="78"/>
      <c r="Q16" s="70"/>
    </row>
    <row r="17" spans="1:17" ht="30" customHeight="1" x14ac:dyDescent="0.2">
      <c r="A17" s="323" t="s">
        <v>93</v>
      </c>
      <c r="B17" s="323"/>
      <c r="C17"/>
      <c r="D17" s="39">
        <v>7647517</v>
      </c>
      <c r="E17"/>
      <c r="F17" s="39">
        <v>31300</v>
      </c>
      <c r="G17"/>
      <c r="H17" s="39">
        <v>0</v>
      </c>
      <c r="I17"/>
      <c r="J17" s="39">
        <f t="shared" si="0"/>
        <v>7678817</v>
      </c>
      <c r="K17"/>
      <c r="L17" s="193">
        <f t="shared" si="1"/>
        <v>8.7477001256361396E-7</v>
      </c>
      <c r="M17"/>
      <c r="N17"/>
      <c r="O17"/>
      <c r="P17" s="78"/>
      <c r="Q17" s="70"/>
    </row>
    <row r="18" spans="1:17" ht="30" customHeight="1" x14ac:dyDescent="0.2">
      <c r="A18" s="323" t="s">
        <v>97</v>
      </c>
      <c r="B18" s="323"/>
      <c r="C18"/>
      <c r="D18" s="39">
        <v>927918545</v>
      </c>
      <c r="E18"/>
      <c r="F18" s="39">
        <v>396404122419</v>
      </c>
      <c r="G18"/>
      <c r="H18" s="39">
        <v>397321488000</v>
      </c>
      <c r="I18"/>
      <c r="J18" s="39">
        <f t="shared" si="0"/>
        <v>10552964</v>
      </c>
      <c r="K18"/>
      <c r="L18" s="193">
        <f t="shared" si="1"/>
        <v>1.2021925318526755E-6</v>
      </c>
      <c r="M18"/>
      <c r="N18"/>
      <c r="O18"/>
      <c r="P18" s="78"/>
      <c r="Q18" s="70"/>
    </row>
    <row r="19" spans="1:17" ht="30" customHeight="1" x14ac:dyDescent="0.2">
      <c r="A19" s="323" t="s">
        <v>242</v>
      </c>
      <c r="B19" s="323"/>
      <c r="C19"/>
      <c r="D19" s="39">
        <v>109000000000</v>
      </c>
      <c r="E19"/>
      <c r="F19" s="39">
        <v>0</v>
      </c>
      <c r="G19"/>
      <c r="H19" s="39">
        <v>109000000000</v>
      </c>
      <c r="I19"/>
      <c r="J19" s="39">
        <f t="shared" si="0"/>
        <v>0</v>
      </c>
      <c r="K19"/>
      <c r="L19" s="193">
        <f t="shared" si="1"/>
        <v>0</v>
      </c>
      <c r="M19"/>
      <c r="N19"/>
      <c r="O19"/>
      <c r="P19" s="78"/>
      <c r="Q19" s="70"/>
    </row>
    <row r="20" spans="1:17" ht="30" customHeight="1" x14ac:dyDescent="0.2">
      <c r="A20" s="323" t="s">
        <v>99</v>
      </c>
      <c r="B20" s="323"/>
      <c r="C20"/>
      <c r="D20" s="39">
        <v>88785899501</v>
      </c>
      <c r="E20"/>
      <c r="F20" s="39">
        <v>368311949325</v>
      </c>
      <c r="G20"/>
      <c r="H20" s="39">
        <v>383399188142</v>
      </c>
      <c r="I20"/>
      <c r="J20" s="39">
        <f>D20+F20-H20</f>
        <v>73698660684</v>
      </c>
      <c r="K20"/>
      <c r="L20" s="193">
        <f t="shared" si="1"/>
        <v>8.3957435543084557E-3</v>
      </c>
      <c r="M20"/>
      <c r="N20"/>
      <c r="O20"/>
      <c r="P20" s="78"/>
      <c r="Q20" s="70"/>
    </row>
    <row r="21" spans="1:17" ht="30" customHeight="1" x14ac:dyDescent="0.2">
      <c r="A21" s="323" t="s">
        <v>276</v>
      </c>
      <c r="B21" s="323"/>
      <c r="C21"/>
      <c r="D21" s="39">
        <v>100000000000</v>
      </c>
      <c r="E21"/>
      <c r="F21" s="39">
        <v>0</v>
      </c>
      <c r="G21"/>
      <c r="H21" s="39">
        <v>100000000000</v>
      </c>
      <c r="I21"/>
      <c r="J21" s="39">
        <f t="shared" si="0"/>
        <v>0</v>
      </c>
      <c r="K21"/>
      <c r="L21" s="193">
        <f t="shared" si="1"/>
        <v>0</v>
      </c>
      <c r="M21"/>
      <c r="N21"/>
      <c r="O21"/>
      <c r="P21" s="78"/>
      <c r="Q21" s="70"/>
    </row>
    <row r="22" spans="1:17" ht="30" customHeight="1" x14ac:dyDescent="0.2">
      <c r="A22" s="323" t="s">
        <v>277</v>
      </c>
      <c r="B22" s="323"/>
      <c r="C22"/>
      <c r="D22" s="39">
        <v>100000000000</v>
      </c>
      <c r="E22"/>
      <c r="F22" s="39">
        <v>0</v>
      </c>
      <c r="G22"/>
      <c r="H22" s="39">
        <v>0</v>
      </c>
      <c r="I22"/>
      <c r="J22" s="39">
        <f t="shared" si="0"/>
        <v>100000000000</v>
      </c>
      <c r="K22"/>
      <c r="L22" s="193">
        <f t="shared" si="1"/>
        <v>1.1391989320276989E-2</v>
      </c>
      <c r="M22"/>
      <c r="N22"/>
      <c r="O22"/>
      <c r="P22" s="78"/>
      <c r="Q22" s="70"/>
    </row>
    <row r="23" spans="1:17" ht="30" customHeight="1" x14ac:dyDescent="0.2">
      <c r="A23" s="323" t="s">
        <v>278</v>
      </c>
      <c r="B23" s="323"/>
      <c r="C23"/>
      <c r="D23" s="39">
        <v>9800000</v>
      </c>
      <c r="E23"/>
      <c r="F23" s="39">
        <v>40274</v>
      </c>
      <c r="G23"/>
      <c r="H23" s="39">
        <v>0</v>
      </c>
      <c r="I23"/>
      <c r="J23" s="39">
        <f t="shared" si="0"/>
        <v>9840274</v>
      </c>
      <c r="K23"/>
      <c r="L23" s="193">
        <f t="shared" si="1"/>
        <v>1.1210029631659933E-6</v>
      </c>
      <c r="M23"/>
      <c r="N23"/>
      <c r="O23"/>
      <c r="P23" s="78"/>
      <c r="Q23" s="77"/>
    </row>
    <row r="24" spans="1:17" ht="30" customHeight="1" x14ac:dyDescent="0.2">
      <c r="A24" s="323" t="s">
        <v>279</v>
      </c>
      <c r="B24" s="323"/>
      <c r="C24"/>
      <c r="D24" s="39">
        <v>100000000000</v>
      </c>
      <c r="E24"/>
      <c r="F24" s="39">
        <v>0</v>
      </c>
      <c r="G24"/>
      <c r="H24" s="39">
        <v>0</v>
      </c>
      <c r="I24"/>
      <c r="J24" s="39">
        <f t="shared" si="0"/>
        <v>100000000000</v>
      </c>
      <c r="K24"/>
      <c r="L24" s="193">
        <f t="shared" si="1"/>
        <v>1.1391989320276989E-2</v>
      </c>
      <c r="M24"/>
      <c r="N24"/>
      <c r="O24"/>
      <c r="P24" s="78"/>
      <c r="Q24" s="77"/>
    </row>
    <row r="25" spans="1:17" ht="30" customHeight="1" x14ac:dyDescent="0.2">
      <c r="A25" s="323" t="s">
        <v>280</v>
      </c>
      <c r="B25" s="323"/>
      <c r="C25"/>
      <c r="D25" s="39">
        <v>330000000000</v>
      </c>
      <c r="E25"/>
      <c r="F25" s="39">
        <v>0</v>
      </c>
      <c r="G25"/>
      <c r="H25" s="39">
        <v>85000000000</v>
      </c>
      <c r="I25"/>
      <c r="J25" s="39">
        <f t="shared" si="0"/>
        <v>245000000000</v>
      </c>
      <c r="K25"/>
      <c r="L25" s="193">
        <f t="shared" si="1"/>
        <v>2.7910373834678624E-2</v>
      </c>
      <c r="M25"/>
      <c r="N25"/>
      <c r="O25"/>
      <c r="P25" s="78"/>
      <c r="Q25" s="77"/>
    </row>
    <row r="26" spans="1:17" ht="30" customHeight="1" x14ac:dyDescent="0.2">
      <c r="A26" s="323" t="s">
        <v>281</v>
      </c>
      <c r="B26" s="323"/>
      <c r="C26"/>
      <c r="D26" s="39">
        <v>746000000000</v>
      </c>
      <c r="E26"/>
      <c r="F26" s="39">
        <v>0</v>
      </c>
      <c r="G26"/>
      <c r="H26" s="39">
        <v>10000000000</v>
      </c>
      <c r="I26"/>
      <c r="J26" s="39">
        <f t="shared" si="0"/>
        <v>736000000000</v>
      </c>
      <c r="K26"/>
      <c r="L26" s="193">
        <f t="shared" si="1"/>
        <v>8.384504139723864E-2</v>
      </c>
      <c r="M26"/>
      <c r="N26"/>
      <c r="O26"/>
      <c r="P26" s="78"/>
      <c r="Q26" s="77"/>
    </row>
    <row r="27" spans="1:17" ht="30" customHeight="1" x14ac:dyDescent="0.2">
      <c r="A27" s="323" t="s">
        <v>282</v>
      </c>
      <c r="B27" s="323"/>
      <c r="C27"/>
      <c r="D27" s="39">
        <v>214000000000</v>
      </c>
      <c r="E27"/>
      <c r="F27" s="39">
        <v>0</v>
      </c>
      <c r="G27"/>
      <c r="H27" s="39">
        <v>160000000000</v>
      </c>
      <c r="I27"/>
      <c r="J27" s="39">
        <f t="shared" si="0"/>
        <v>54000000000</v>
      </c>
      <c r="K27"/>
      <c r="L27" s="193">
        <f t="shared" si="1"/>
        <v>6.1516742329495739E-3</v>
      </c>
      <c r="M27"/>
      <c r="N27"/>
      <c r="O27"/>
      <c r="P27" s="78"/>
      <c r="Q27" s="77"/>
    </row>
    <row r="28" spans="1:17" ht="30" customHeight="1" x14ac:dyDescent="0.2">
      <c r="A28" s="323" t="s">
        <v>283</v>
      </c>
      <c r="B28" s="323"/>
      <c r="C28"/>
      <c r="D28" s="39">
        <v>200000000000</v>
      </c>
      <c r="E28"/>
      <c r="F28" s="39">
        <v>0</v>
      </c>
      <c r="G28"/>
      <c r="H28" s="39">
        <v>0</v>
      </c>
      <c r="I28"/>
      <c r="J28" s="39">
        <f t="shared" si="0"/>
        <v>200000000000</v>
      </c>
      <c r="K28"/>
      <c r="L28" s="193">
        <f t="shared" si="1"/>
        <v>2.2783978640553978E-2</v>
      </c>
      <c r="M28"/>
      <c r="N28"/>
      <c r="O28"/>
      <c r="P28" s="78"/>
      <c r="Q28" s="77"/>
    </row>
    <row r="29" spans="1:17" ht="30" customHeight="1" x14ac:dyDescent="0.2">
      <c r="A29" s="323" t="s">
        <v>284</v>
      </c>
      <c r="B29" s="323"/>
      <c r="C29"/>
      <c r="D29" s="39">
        <v>250000000000</v>
      </c>
      <c r="E29"/>
      <c r="F29" s="39">
        <v>0</v>
      </c>
      <c r="G29"/>
      <c r="H29" s="39">
        <v>250000000000</v>
      </c>
      <c r="I29"/>
      <c r="J29" s="39">
        <f t="shared" si="0"/>
        <v>0</v>
      </c>
      <c r="K29"/>
      <c r="L29" s="193">
        <f t="shared" si="1"/>
        <v>0</v>
      </c>
      <c r="M29"/>
      <c r="N29"/>
      <c r="O29"/>
      <c r="P29" s="78"/>
      <c r="Q29" s="77"/>
    </row>
    <row r="30" spans="1:17" ht="30" customHeight="1" x14ac:dyDescent="0.2">
      <c r="A30" s="323" t="s">
        <v>285</v>
      </c>
      <c r="B30" s="323"/>
      <c r="C30"/>
      <c r="D30" s="39">
        <v>150000000000</v>
      </c>
      <c r="E30"/>
      <c r="F30" s="39">
        <v>0</v>
      </c>
      <c r="G30"/>
      <c r="H30" s="39">
        <v>150000000000</v>
      </c>
      <c r="I30"/>
      <c r="J30" s="39">
        <f t="shared" si="0"/>
        <v>0</v>
      </c>
      <c r="K30"/>
      <c r="L30" s="193">
        <f t="shared" si="1"/>
        <v>0</v>
      </c>
      <c r="M30"/>
      <c r="N30"/>
      <c r="O30"/>
      <c r="P30" s="78"/>
      <c r="Q30" s="77"/>
    </row>
    <row r="31" spans="1:17" ht="30" customHeight="1" x14ac:dyDescent="0.2">
      <c r="A31" s="323" t="s">
        <v>286</v>
      </c>
      <c r="B31" s="323"/>
      <c r="C31"/>
      <c r="D31" s="39">
        <v>150000000000</v>
      </c>
      <c r="E31"/>
      <c r="F31" s="39">
        <v>0</v>
      </c>
      <c r="G31"/>
      <c r="H31" s="39">
        <v>150000000000</v>
      </c>
      <c r="I31"/>
      <c r="J31" s="39">
        <f t="shared" si="0"/>
        <v>0</v>
      </c>
      <c r="K31"/>
      <c r="L31" s="193">
        <f t="shared" si="1"/>
        <v>0</v>
      </c>
      <c r="M31"/>
      <c r="N31"/>
      <c r="O31"/>
      <c r="P31" s="78"/>
      <c r="Q31" s="77"/>
    </row>
    <row r="32" spans="1:17" ht="30" customHeight="1" x14ac:dyDescent="0.2">
      <c r="A32" s="323" t="s">
        <v>287</v>
      </c>
      <c r="B32" s="323"/>
      <c r="C32"/>
      <c r="D32" s="39">
        <v>200000000000</v>
      </c>
      <c r="E32"/>
      <c r="F32" s="39">
        <v>0</v>
      </c>
      <c r="G32"/>
      <c r="H32" s="39">
        <v>0</v>
      </c>
      <c r="I32"/>
      <c r="J32" s="39">
        <f t="shared" si="0"/>
        <v>200000000000</v>
      </c>
      <c r="K32"/>
      <c r="L32" s="193">
        <f t="shared" si="1"/>
        <v>2.2783978640553978E-2</v>
      </c>
      <c r="M32"/>
      <c r="N32"/>
      <c r="O32"/>
      <c r="P32" s="78"/>
      <c r="Q32" s="77"/>
    </row>
    <row r="33" spans="1:17" ht="30" customHeight="1" x14ac:dyDescent="0.2">
      <c r="A33" s="323" t="s">
        <v>288</v>
      </c>
      <c r="B33" s="323"/>
      <c r="C33"/>
      <c r="D33" s="39">
        <v>100000000000</v>
      </c>
      <c r="E33"/>
      <c r="F33" s="39">
        <v>0</v>
      </c>
      <c r="G33"/>
      <c r="H33" s="39">
        <v>0</v>
      </c>
      <c r="I33"/>
      <c r="J33" s="39">
        <f t="shared" si="0"/>
        <v>100000000000</v>
      </c>
      <c r="K33"/>
      <c r="L33" s="193">
        <f t="shared" si="1"/>
        <v>1.1391989320276989E-2</v>
      </c>
      <c r="M33"/>
      <c r="N33"/>
      <c r="O33"/>
      <c r="P33" s="78"/>
      <c r="Q33" s="77"/>
    </row>
    <row r="34" spans="1:17" ht="30" customHeight="1" x14ac:dyDescent="0.2">
      <c r="A34" s="323" t="s">
        <v>289</v>
      </c>
      <c r="B34" s="323"/>
      <c r="C34"/>
      <c r="D34" s="39">
        <v>200000000000</v>
      </c>
      <c r="E34"/>
      <c r="F34" s="39">
        <v>0</v>
      </c>
      <c r="G34"/>
      <c r="H34" s="39">
        <v>0</v>
      </c>
      <c r="I34"/>
      <c r="J34" s="39">
        <f t="shared" si="0"/>
        <v>200000000000</v>
      </c>
      <c r="K34"/>
      <c r="L34" s="193">
        <f t="shared" si="1"/>
        <v>2.2783978640553978E-2</v>
      </c>
      <c r="M34"/>
      <c r="N34"/>
      <c r="O34"/>
      <c r="P34" s="78"/>
      <c r="Q34" s="77"/>
    </row>
    <row r="35" spans="1:17" ht="30" customHeight="1" x14ac:dyDescent="0.2">
      <c r="A35" s="323" t="s">
        <v>311</v>
      </c>
      <c r="B35" s="323"/>
      <c r="C35" s="4"/>
      <c r="D35" s="39">
        <v>0</v>
      </c>
      <c r="E35"/>
      <c r="F35" s="39">
        <v>500000500000</v>
      </c>
      <c r="G35"/>
      <c r="H35" s="39">
        <v>500000000000</v>
      </c>
      <c r="I35"/>
      <c r="J35" s="39">
        <f t="shared" si="0"/>
        <v>500000</v>
      </c>
      <c r="K35"/>
      <c r="L35" s="193">
        <f t="shared" si="1"/>
        <v>5.6959946601384947E-8</v>
      </c>
      <c r="M35"/>
      <c r="N35"/>
      <c r="O35"/>
      <c r="P35" s="78"/>
      <c r="Q35" s="77"/>
    </row>
    <row r="36" spans="1:17" ht="30" customHeight="1" x14ac:dyDescent="0.2">
      <c r="A36" s="323" t="s">
        <v>312</v>
      </c>
      <c r="B36" s="323"/>
      <c r="C36"/>
      <c r="D36" s="39">
        <v>0</v>
      </c>
      <c r="E36"/>
      <c r="F36" s="39">
        <v>500000000000</v>
      </c>
      <c r="G36"/>
      <c r="H36" s="39">
        <v>0</v>
      </c>
      <c r="I36"/>
      <c r="J36" s="39">
        <f t="shared" si="0"/>
        <v>500000000000</v>
      </c>
      <c r="K36"/>
      <c r="L36" s="193">
        <f t="shared" si="1"/>
        <v>5.6959946601384946E-2</v>
      </c>
      <c r="M36"/>
      <c r="N36"/>
      <c r="O36"/>
      <c r="P36" s="78"/>
      <c r="Q36" s="77"/>
    </row>
    <row r="37" spans="1:17" ht="30" customHeight="1" x14ac:dyDescent="0.2">
      <c r="A37" s="323" t="s">
        <v>313</v>
      </c>
      <c r="B37" s="323"/>
      <c r="C37"/>
      <c r="D37" s="39">
        <v>0</v>
      </c>
      <c r="E37"/>
      <c r="F37" s="39">
        <v>150000000000</v>
      </c>
      <c r="G37"/>
      <c r="H37" s="39">
        <v>0</v>
      </c>
      <c r="I37"/>
      <c r="J37" s="39">
        <f t="shared" si="0"/>
        <v>150000000000</v>
      </c>
      <c r="K37"/>
      <c r="L37" s="193">
        <f t="shared" si="1"/>
        <v>1.7087983980415482E-2</v>
      </c>
      <c r="M37"/>
      <c r="N37"/>
      <c r="O37"/>
      <c r="P37" s="78"/>
      <c r="Q37" s="77"/>
    </row>
    <row r="38" spans="1:17" ht="30" customHeight="1" x14ac:dyDescent="0.2">
      <c r="A38" s="323" t="s">
        <v>314</v>
      </c>
      <c r="B38" s="323"/>
      <c r="C38"/>
      <c r="D38" s="39">
        <v>0</v>
      </c>
      <c r="E38"/>
      <c r="F38" s="39">
        <v>200000000000</v>
      </c>
      <c r="G38"/>
      <c r="H38" s="39">
        <v>0</v>
      </c>
      <c r="I38"/>
      <c r="J38" s="39">
        <f t="shared" si="0"/>
        <v>200000000000</v>
      </c>
      <c r="K38"/>
      <c r="L38" s="193">
        <f t="shared" si="1"/>
        <v>2.2783978640553978E-2</v>
      </c>
      <c r="M38"/>
      <c r="N38"/>
      <c r="O38"/>
      <c r="P38" s="78"/>
      <c r="Q38" s="77"/>
    </row>
    <row r="39" spans="1:17" ht="30" customHeight="1" x14ac:dyDescent="0.2">
      <c r="A39" s="323" t="s">
        <v>315</v>
      </c>
      <c r="B39" s="323"/>
      <c r="C39"/>
      <c r="D39" s="39">
        <v>0</v>
      </c>
      <c r="E39"/>
      <c r="F39" s="39">
        <v>150000000000</v>
      </c>
      <c r="G39"/>
      <c r="H39" s="39">
        <v>0</v>
      </c>
      <c r="I39"/>
      <c r="J39" s="39">
        <f t="shared" si="0"/>
        <v>150000000000</v>
      </c>
      <c r="K39"/>
      <c r="L39" s="193">
        <f t="shared" si="1"/>
        <v>1.7087983980415482E-2</v>
      </c>
      <c r="M39"/>
      <c r="N39"/>
      <c r="O39"/>
      <c r="P39" s="78"/>
      <c r="Q39" s="77"/>
    </row>
    <row r="40" spans="1:17" ht="30" customHeight="1" x14ac:dyDescent="0.2">
      <c r="A40" s="323" t="s">
        <v>316</v>
      </c>
      <c r="B40" s="323"/>
      <c r="C40"/>
      <c r="D40" s="39">
        <v>0</v>
      </c>
      <c r="E40"/>
      <c r="F40" s="39">
        <v>490000000000</v>
      </c>
      <c r="G40"/>
      <c r="H40" s="39">
        <v>0</v>
      </c>
      <c r="I40"/>
      <c r="J40" s="39">
        <f t="shared" si="0"/>
        <v>490000000000</v>
      </c>
      <c r="K40"/>
      <c r="L40" s="193">
        <f t="shared" si="1"/>
        <v>5.5820747669357247E-2</v>
      </c>
      <c r="M40"/>
      <c r="N40"/>
      <c r="O40"/>
      <c r="P40" s="78"/>
      <c r="Q40" s="77"/>
    </row>
    <row r="41" spans="1:17" ht="30" customHeight="1" x14ac:dyDescent="0.2">
      <c r="A41" s="325" t="s">
        <v>290</v>
      </c>
      <c r="B41" s="325"/>
      <c r="C41"/>
      <c r="D41" s="170">
        <v>100000000000</v>
      </c>
      <c r="E41"/>
      <c r="F41" s="170">
        <v>0</v>
      </c>
      <c r="G41"/>
      <c r="H41" s="170">
        <v>0</v>
      </c>
      <c r="I41"/>
      <c r="J41" s="170">
        <f t="shared" si="0"/>
        <v>100000000000</v>
      </c>
      <c r="K41"/>
      <c r="L41" s="193">
        <f t="shared" si="1"/>
        <v>1.1391989320276989E-2</v>
      </c>
      <c r="M41"/>
      <c r="N41"/>
      <c r="O41"/>
      <c r="P41" s="78"/>
      <c r="Q41" s="77"/>
    </row>
    <row r="42" spans="1:17" ht="30" customHeight="1" thickBot="1" x14ac:dyDescent="0.25">
      <c r="A42" s="326" t="s">
        <v>14</v>
      </c>
      <c r="B42" s="326"/>
      <c r="C42"/>
      <c r="D42" s="174">
        <f>SUM(D7:D41)</f>
        <v>3169303790631</v>
      </c>
      <c r="E42" s="173"/>
      <c r="F42" s="174">
        <f>SUM(F7:F41)</f>
        <v>9480128447085</v>
      </c>
      <c r="G42" s="173"/>
      <c r="H42" s="174">
        <f>SUM(H7:H41)</f>
        <v>8950735887592</v>
      </c>
      <c r="I42" s="173"/>
      <c r="J42" s="174">
        <f>SUM(J7:J41)</f>
        <v>3698696350124</v>
      </c>
      <c r="K42" s="173"/>
      <c r="L42" s="224">
        <f>SUM(L7:L41)</f>
        <v>0.42135509319560088</v>
      </c>
      <c r="M42"/>
      <c r="N42"/>
      <c r="O42"/>
      <c r="P42" s="78"/>
      <c r="Q42" s="77"/>
    </row>
    <row r="43" spans="1:17" ht="30" customHeight="1" thickTop="1" x14ac:dyDescent="0.5">
      <c r="B43" s="163"/>
      <c r="C43" s="93"/>
      <c r="D43" s="78"/>
      <c r="E43" s="77"/>
      <c r="L43" s="32"/>
      <c r="N43" s="14"/>
      <c r="O43" s="14"/>
      <c r="P43" s="14"/>
      <c r="Q43" s="14"/>
    </row>
    <row r="44" spans="1:17" ht="30" customHeight="1" x14ac:dyDescent="0.5">
      <c r="B44" s="163"/>
      <c r="C44" s="93"/>
      <c r="D44" s="78"/>
      <c r="E44" s="77"/>
      <c r="L44" s="32"/>
      <c r="N44" s="14"/>
      <c r="O44" s="14"/>
      <c r="P44" s="14"/>
      <c r="Q44" s="14"/>
    </row>
    <row r="45" spans="1:17" ht="30" customHeight="1" x14ac:dyDescent="0.5">
      <c r="B45" s="163"/>
      <c r="C45" s="93"/>
      <c r="D45" s="78"/>
      <c r="E45" s="77"/>
      <c r="L45" s="32"/>
      <c r="N45" s="14"/>
      <c r="O45" s="14"/>
      <c r="P45" s="14"/>
      <c r="Q45" s="14"/>
    </row>
    <row r="46" spans="1:17" ht="30" customHeight="1" x14ac:dyDescent="0.5">
      <c r="B46" s="163"/>
      <c r="C46" s="93"/>
      <c r="D46" s="78"/>
      <c r="E46" s="77"/>
      <c r="L46" s="32"/>
      <c r="N46" s="14"/>
      <c r="O46" s="14"/>
      <c r="P46" s="14"/>
      <c r="Q46" s="14"/>
    </row>
    <row r="47" spans="1:17" ht="30" customHeight="1" x14ac:dyDescent="0.5">
      <c r="B47" s="163"/>
      <c r="C47" s="93"/>
      <c r="D47" s="78"/>
      <c r="E47" s="77"/>
      <c r="L47" s="32"/>
      <c r="N47" s="14"/>
      <c r="O47" s="14"/>
      <c r="P47" s="14"/>
      <c r="Q47" s="14"/>
    </row>
    <row r="48" spans="1:17" ht="30" customHeight="1" x14ac:dyDescent="0.5">
      <c r="B48" s="163"/>
      <c r="C48" s="93"/>
      <c r="D48" s="78"/>
      <c r="E48" s="77"/>
      <c r="L48" s="32"/>
      <c r="N48" s="14"/>
      <c r="O48" s="14"/>
      <c r="P48" s="14"/>
      <c r="Q48" s="14"/>
    </row>
    <row r="49" spans="2:17" ht="30" customHeight="1" x14ac:dyDescent="0.5">
      <c r="B49" s="163"/>
      <c r="C49" s="93"/>
      <c r="D49" s="78"/>
      <c r="E49" s="77"/>
      <c r="L49" s="32"/>
      <c r="N49" s="14"/>
      <c r="O49" s="14"/>
      <c r="P49" s="14"/>
      <c r="Q49" s="14"/>
    </row>
    <row r="50" spans="2:17" ht="30" customHeight="1" x14ac:dyDescent="0.5">
      <c r="B50" s="163"/>
      <c r="C50" s="93"/>
      <c r="D50" s="78"/>
      <c r="E50" s="77"/>
      <c r="L50" s="32"/>
      <c r="N50" s="14"/>
      <c r="O50" s="14"/>
      <c r="P50" s="14"/>
      <c r="Q50" s="14"/>
    </row>
    <row r="51" spans="2:17" ht="30" customHeight="1" x14ac:dyDescent="0.5">
      <c r="B51" s="163"/>
      <c r="C51" s="93"/>
      <c r="D51" s="78"/>
      <c r="E51" s="77"/>
      <c r="L51" s="32"/>
      <c r="N51" s="14"/>
      <c r="O51" s="14"/>
      <c r="P51" s="14"/>
      <c r="Q51" s="14"/>
    </row>
    <row r="52" spans="2:17" ht="30" customHeight="1" x14ac:dyDescent="0.5">
      <c r="B52" s="163"/>
      <c r="C52" s="93"/>
      <c r="D52" s="78"/>
      <c r="E52" s="77"/>
      <c r="L52" s="32"/>
      <c r="N52" s="14"/>
      <c r="O52" s="14"/>
      <c r="P52" s="14"/>
      <c r="Q52" s="14"/>
    </row>
    <row r="53" spans="2:17" ht="30" customHeight="1" x14ac:dyDescent="0.5">
      <c r="B53" s="163"/>
      <c r="C53" s="93"/>
      <c r="D53" s="78"/>
      <c r="E53" s="77"/>
      <c r="L53" s="32"/>
      <c r="N53" s="14"/>
      <c r="O53" s="14"/>
      <c r="P53" s="14"/>
      <c r="Q53" s="14"/>
    </row>
    <row r="54" spans="2:17" ht="30" customHeight="1" x14ac:dyDescent="0.5">
      <c r="B54" s="163"/>
      <c r="C54" s="93"/>
      <c r="D54" s="78"/>
      <c r="E54" s="77"/>
      <c r="L54" s="32"/>
      <c r="N54" s="14"/>
      <c r="O54" s="14"/>
      <c r="P54" s="14"/>
      <c r="Q54" s="14"/>
    </row>
    <row r="55" spans="2:17" ht="30" customHeight="1" x14ac:dyDescent="0.5">
      <c r="B55" s="163"/>
      <c r="C55" s="93"/>
      <c r="D55" s="78"/>
      <c r="E55" s="77"/>
      <c r="L55" s="32"/>
      <c r="N55" s="14"/>
      <c r="O55" s="14"/>
      <c r="P55" s="14"/>
      <c r="Q55" s="14"/>
    </row>
    <row r="56" spans="2:17" ht="30" customHeight="1" x14ac:dyDescent="0.5">
      <c r="B56" s="163"/>
      <c r="C56" s="93"/>
      <c r="D56" s="78"/>
      <c r="E56" s="77"/>
      <c r="L56" s="32"/>
      <c r="N56" s="14"/>
      <c r="O56" s="14"/>
      <c r="P56" s="14"/>
      <c r="Q56" s="14"/>
    </row>
    <row r="57" spans="2:17" ht="30" customHeight="1" x14ac:dyDescent="0.5">
      <c r="B57" s="163"/>
      <c r="C57" s="93"/>
      <c r="D57" s="78"/>
      <c r="E57" s="77"/>
      <c r="L57" s="32"/>
      <c r="N57" s="14"/>
      <c r="O57" s="14"/>
      <c r="P57" s="14"/>
      <c r="Q57" s="14"/>
    </row>
    <row r="58" spans="2:17" ht="30" customHeight="1" x14ac:dyDescent="0.5">
      <c r="B58" s="163"/>
      <c r="C58" s="93"/>
      <c r="D58" s="78"/>
      <c r="E58" s="77"/>
      <c r="L58" s="32"/>
      <c r="N58" s="14"/>
      <c r="O58" s="14"/>
      <c r="P58" s="14"/>
      <c r="Q58" s="14"/>
    </row>
    <row r="59" spans="2:17" ht="30" customHeight="1" x14ac:dyDescent="0.5">
      <c r="B59" s="163"/>
      <c r="C59" s="93"/>
      <c r="D59" s="78"/>
      <c r="E59" s="77"/>
      <c r="L59" s="32"/>
      <c r="N59" s="14"/>
      <c r="O59" s="14"/>
      <c r="P59" s="14"/>
      <c r="Q59" s="14"/>
    </row>
    <row r="60" spans="2:17" ht="30" customHeight="1" x14ac:dyDescent="0.5">
      <c r="B60" s="163"/>
      <c r="C60" s="93"/>
      <c r="D60" s="78"/>
      <c r="E60" s="77"/>
      <c r="L60" s="32"/>
      <c r="N60" s="14"/>
      <c r="O60" s="14"/>
      <c r="P60" s="14"/>
      <c r="Q60" s="14"/>
    </row>
    <row r="61" spans="2:17" ht="30" customHeight="1" x14ac:dyDescent="0.5">
      <c r="B61" s="163"/>
      <c r="C61" s="93"/>
      <c r="D61" s="78"/>
      <c r="E61" s="77"/>
      <c r="L61" s="32"/>
      <c r="N61" s="14"/>
      <c r="O61" s="14"/>
      <c r="P61" s="14"/>
      <c r="Q61" s="14"/>
    </row>
    <row r="62" spans="2:17" ht="30" customHeight="1" x14ac:dyDescent="0.5">
      <c r="B62" s="163"/>
      <c r="C62" s="93"/>
      <c r="D62" s="78"/>
      <c r="E62" s="77"/>
      <c r="L62" s="32"/>
      <c r="N62" s="14"/>
      <c r="O62" s="14"/>
      <c r="P62" s="14"/>
      <c r="Q62" s="14"/>
    </row>
    <row r="63" spans="2:17" ht="30" customHeight="1" x14ac:dyDescent="0.5">
      <c r="B63" s="163"/>
      <c r="C63" s="93"/>
      <c r="D63" s="78"/>
      <c r="E63" s="77"/>
      <c r="L63" s="32"/>
      <c r="N63" s="14"/>
      <c r="O63" s="14"/>
      <c r="P63" s="14"/>
      <c r="Q63" s="14"/>
    </row>
    <row r="64" spans="2:17" ht="30" customHeight="1" x14ac:dyDescent="0.5">
      <c r="B64" s="163"/>
      <c r="C64" s="93"/>
      <c r="D64" s="78"/>
      <c r="E64" s="77"/>
      <c r="L64" s="32"/>
      <c r="N64" s="14"/>
      <c r="O64" s="14"/>
      <c r="P64" s="14"/>
      <c r="Q64" s="14"/>
    </row>
    <row r="65" spans="2:17" ht="30" customHeight="1" x14ac:dyDescent="0.5">
      <c r="B65" s="163"/>
      <c r="C65" s="93"/>
      <c r="D65" s="78"/>
      <c r="E65" s="77"/>
      <c r="L65" s="32"/>
      <c r="N65" s="14"/>
      <c r="O65" s="14"/>
      <c r="P65" s="14"/>
      <c r="Q65" s="14"/>
    </row>
    <row r="66" spans="2:17" ht="30" customHeight="1" x14ac:dyDescent="0.5">
      <c r="B66" s="163"/>
      <c r="C66" s="93"/>
      <c r="D66" s="78"/>
      <c r="E66" s="77"/>
      <c r="L66" s="32"/>
      <c r="N66" s="14"/>
      <c r="O66" s="14"/>
      <c r="P66" s="14"/>
      <c r="Q66" s="14"/>
    </row>
    <row r="67" spans="2:17" ht="30" customHeight="1" x14ac:dyDescent="0.5">
      <c r="B67" s="163"/>
      <c r="C67" s="93"/>
      <c r="D67" s="78"/>
      <c r="E67" s="77"/>
      <c r="L67" s="32"/>
      <c r="N67" s="14"/>
      <c r="O67" s="14"/>
      <c r="P67" s="14"/>
      <c r="Q67" s="14"/>
    </row>
    <row r="68" spans="2:17" s="24" customFormat="1" ht="30" customHeight="1" x14ac:dyDescent="0.25">
      <c r="B68" s="164"/>
      <c r="C68" s="159"/>
      <c r="D68" s="79"/>
      <c r="E68" s="77"/>
      <c r="L68" s="50"/>
    </row>
    <row r="69" spans="2:17" ht="24.95" customHeight="1" x14ac:dyDescent="0.25">
      <c r="J69" s="106"/>
    </row>
  </sheetData>
  <mergeCells count="42">
    <mergeCell ref="A32:B32"/>
    <mergeCell ref="A33:B33"/>
    <mergeCell ref="A34:B34"/>
    <mergeCell ref="A41:B41"/>
    <mergeCell ref="A42:B42"/>
    <mergeCell ref="A36:B36"/>
    <mergeCell ref="A37:B37"/>
    <mergeCell ref="A38:B38"/>
    <mergeCell ref="A39:B39"/>
    <mergeCell ref="A40:B40"/>
    <mergeCell ref="A35:B35"/>
    <mergeCell ref="A6:B6"/>
    <mergeCell ref="A7:B7"/>
    <mergeCell ref="A8:B8"/>
    <mergeCell ref="A9:B9"/>
    <mergeCell ref="A1:L1"/>
    <mergeCell ref="A2:L2"/>
    <mergeCell ref="A3:L3"/>
    <mergeCell ref="F5:H5"/>
    <mergeCell ref="A4:L4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1:B21"/>
    <mergeCell ref="A19:B19"/>
    <mergeCell ref="A20:B20"/>
    <mergeCell ref="A22:B22"/>
    <mergeCell ref="A23:B23"/>
    <mergeCell ref="A29:B29"/>
    <mergeCell ref="A30:B30"/>
    <mergeCell ref="A31:B31"/>
    <mergeCell ref="A24:B24"/>
    <mergeCell ref="A25:B25"/>
    <mergeCell ref="A26:B26"/>
    <mergeCell ref="A27:B27"/>
    <mergeCell ref="A28:B28"/>
  </mergeCells>
  <pageMargins left="0.39" right="0.39" top="0.39" bottom="0.39" header="0" footer="0"/>
  <pageSetup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A1:N11"/>
  <sheetViews>
    <sheetView rightToLeft="1" view="pageBreakPreview" zoomScaleNormal="100" zoomScaleSheetLayoutView="100" workbookViewId="0">
      <selection activeCell="J12" sqref="J12"/>
    </sheetView>
  </sheetViews>
  <sheetFormatPr defaultRowHeight="30" customHeight="1" x14ac:dyDescent="0.2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62" customWidth="1"/>
    <col min="9" max="9" width="0.5703125" style="62" customWidth="1"/>
    <col min="10" max="10" width="12.85546875" style="62" customWidth="1"/>
    <col min="11" max="11" width="0.28515625" customWidth="1"/>
    <col min="12" max="12" width="24.85546875" style="49" hidden="1" customWidth="1"/>
    <col min="13" max="13" width="23" style="37" bestFit="1" customWidth="1"/>
    <col min="14" max="14" width="15.85546875" style="49" bestFit="1" customWidth="1"/>
  </cols>
  <sheetData>
    <row r="1" spans="1:14" s="14" customFormat="1" ht="30" customHeight="1" x14ac:dyDescent="0.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L1" s="32"/>
      <c r="M1" s="106"/>
      <c r="N1" s="32"/>
    </row>
    <row r="2" spans="1:14" s="14" customFormat="1" ht="30" customHeight="1" x14ac:dyDescent="0.2">
      <c r="A2" s="293" t="s">
        <v>102</v>
      </c>
      <c r="B2" s="293"/>
      <c r="C2" s="293"/>
      <c r="D2" s="293"/>
      <c r="E2" s="293"/>
      <c r="F2" s="293"/>
      <c r="G2" s="293"/>
      <c r="H2" s="293"/>
      <c r="I2" s="293"/>
      <c r="J2" s="293"/>
      <c r="L2" s="32"/>
      <c r="M2" s="106"/>
      <c r="N2" s="32"/>
    </row>
    <row r="3" spans="1:14" s="14" customFormat="1" ht="30" customHeight="1" x14ac:dyDescent="0.2">
      <c r="A3" s="293" t="s">
        <v>294</v>
      </c>
      <c r="B3" s="293"/>
      <c r="C3" s="293"/>
      <c r="D3" s="293"/>
      <c r="E3" s="293"/>
      <c r="F3" s="293"/>
      <c r="G3" s="293"/>
      <c r="H3" s="293"/>
      <c r="I3" s="293"/>
      <c r="J3" s="293"/>
      <c r="L3" s="32"/>
      <c r="M3" s="106"/>
      <c r="N3" s="32"/>
    </row>
    <row r="4" spans="1:14" s="15" customFormat="1" ht="30" customHeight="1" x14ac:dyDescent="0.2">
      <c r="A4" s="292" t="s">
        <v>230</v>
      </c>
      <c r="B4" s="292"/>
      <c r="C4" s="292"/>
      <c r="D4" s="292"/>
      <c r="E4" s="292"/>
      <c r="F4" s="292"/>
      <c r="G4" s="292"/>
      <c r="H4" s="292"/>
      <c r="I4" s="292"/>
      <c r="J4" s="292"/>
      <c r="L4" s="48"/>
      <c r="M4" s="125"/>
      <c r="N4" s="48"/>
    </row>
    <row r="5" spans="1:14" s="14" customFormat="1" ht="42" customHeight="1" x14ac:dyDescent="0.2">
      <c r="A5" s="294" t="s">
        <v>103</v>
      </c>
      <c r="B5" s="294"/>
      <c r="D5" s="1" t="s">
        <v>104</v>
      </c>
      <c r="F5" s="1" t="s">
        <v>82</v>
      </c>
      <c r="H5" s="89" t="s">
        <v>105</v>
      </c>
      <c r="I5" s="58"/>
      <c r="J5" s="89" t="s">
        <v>106</v>
      </c>
      <c r="L5" s="32"/>
      <c r="M5" s="106"/>
      <c r="N5" s="32"/>
    </row>
    <row r="6" spans="1:14" s="14" customFormat="1" ht="30" customHeight="1" x14ac:dyDescent="0.5">
      <c r="A6" s="324" t="s">
        <v>107</v>
      </c>
      <c r="B6" s="324"/>
      <c r="D6" s="33" t="s">
        <v>231</v>
      </c>
      <c r="E6" s="16"/>
      <c r="F6" s="250">
        <f>'درآمد سرمایه گذاری در سهام'!I35</f>
        <v>77384966</v>
      </c>
      <c r="G6" s="16"/>
      <c r="H6" s="283">
        <f>F6/F11</f>
        <v>5.0653464850358037E-4</v>
      </c>
      <c r="I6" s="166"/>
      <c r="J6" s="340">
        <v>0</v>
      </c>
      <c r="L6" s="182">
        <v>7325921202288</v>
      </c>
      <c r="M6" s="47"/>
      <c r="N6" s="32"/>
    </row>
    <row r="7" spans="1:14" s="14" customFormat="1" ht="30" customHeight="1" x14ac:dyDescent="0.5">
      <c r="A7" s="323" t="s">
        <v>108</v>
      </c>
      <c r="B7" s="323"/>
      <c r="D7" s="33" t="s">
        <v>109</v>
      </c>
      <c r="E7" s="16"/>
      <c r="F7" s="251">
        <f>'درآمد سرمایه گذاری در صندوق'!G30</f>
        <v>2994056757</v>
      </c>
      <c r="G7" s="16"/>
      <c r="H7" s="51">
        <f>F7/F11</f>
        <v>1.9598037776572323E-2</v>
      </c>
      <c r="I7" s="66"/>
      <c r="J7" s="341">
        <v>0</v>
      </c>
      <c r="L7" s="47"/>
      <c r="M7" s="47"/>
      <c r="N7" s="32"/>
    </row>
    <row r="8" spans="1:14" s="14" customFormat="1" ht="30" customHeight="1" x14ac:dyDescent="0.5">
      <c r="A8" s="323" t="s">
        <v>110</v>
      </c>
      <c r="B8" s="323"/>
      <c r="D8" s="33" t="s">
        <v>232</v>
      </c>
      <c r="E8" s="16"/>
      <c r="F8" s="251">
        <f>'درآمد سرمایه گذاری در اوراق به'!I49</f>
        <v>52670201666</v>
      </c>
      <c r="G8" s="16"/>
      <c r="H8" s="51">
        <f>F8/F11</f>
        <v>0.34476053252384975</v>
      </c>
      <c r="I8" s="66"/>
      <c r="J8" s="51">
        <v>6.0000000000000001E-3</v>
      </c>
      <c r="L8" s="47"/>
      <c r="M8" s="47"/>
      <c r="N8" s="32"/>
    </row>
    <row r="9" spans="1:14" s="14" customFormat="1" ht="30" customHeight="1" x14ac:dyDescent="0.5">
      <c r="A9" s="323" t="s">
        <v>111</v>
      </c>
      <c r="B9" s="323"/>
      <c r="D9" s="33" t="s">
        <v>233</v>
      </c>
      <c r="E9" s="16"/>
      <c r="F9" s="251">
        <f>'درآمد سپرده بانکی'!D71</f>
        <v>96908537264</v>
      </c>
      <c r="G9" s="16"/>
      <c r="H9" s="51">
        <f>F9/F11</f>
        <v>0.63432904861670891</v>
      </c>
      <c r="I9" s="66"/>
      <c r="J9" s="51">
        <v>1.0999999999999999E-2</v>
      </c>
      <c r="L9" s="47"/>
      <c r="M9" s="47"/>
      <c r="N9" s="32"/>
    </row>
    <row r="10" spans="1:14" s="14" customFormat="1" ht="30" customHeight="1" x14ac:dyDescent="0.5">
      <c r="A10" s="323" t="s">
        <v>112</v>
      </c>
      <c r="B10" s="323"/>
      <c r="D10" s="33" t="s">
        <v>234</v>
      </c>
      <c r="E10" s="16"/>
      <c r="F10" s="269">
        <f>'سایر درآمدها'!D10</f>
        <v>123111813</v>
      </c>
      <c r="G10" s="16"/>
      <c r="H10" s="91">
        <f>F10/F11</f>
        <v>8.0584643436547505E-4</v>
      </c>
      <c r="I10" s="66"/>
      <c r="J10" s="91">
        <v>0</v>
      </c>
      <c r="L10" s="47"/>
      <c r="M10" s="47"/>
      <c r="N10" s="32"/>
    </row>
    <row r="11" spans="1:14" s="14" customFormat="1" ht="30" customHeight="1" x14ac:dyDescent="0.5">
      <c r="A11" s="293" t="s">
        <v>14</v>
      </c>
      <c r="B11" s="293"/>
      <c r="C11" s="24"/>
      <c r="D11" s="21"/>
      <c r="E11" s="22"/>
      <c r="F11" s="23">
        <f>SUM(F6:F10)</f>
        <v>152773292466</v>
      </c>
      <c r="G11" s="22"/>
      <c r="H11" s="92">
        <f>SUM(H6:H10)</f>
        <v>1</v>
      </c>
      <c r="I11" s="88"/>
      <c r="J11" s="342">
        <f>SUM(J6:J10)</f>
        <v>1.7000000000000001E-2</v>
      </c>
      <c r="L11" s="96"/>
      <c r="M11" s="106"/>
      <c r="N11" s="32"/>
    </row>
  </sheetData>
  <mergeCells count="11">
    <mergeCell ref="A1:J1"/>
    <mergeCell ref="A2:J2"/>
    <mergeCell ref="A3:J3"/>
    <mergeCell ref="A5:B5"/>
    <mergeCell ref="A4:J4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Behnaz Taheri</cp:lastModifiedBy>
  <cp:lastPrinted>2025-01-29T05:50:46Z</cp:lastPrinted>
  <dcterms:created xsi:type="dcterms:W3CDTF">2024-08-25T06:34:11Z</dcterms:created>
  <dcterms:modified xsi:type="dcterms:W3CDTF">2025-01-29T06:22:36Z</dcterms:modified>
</cp:coreProperties>
</file>