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Sam\گزارشات قانونی و دوره ای\صورت وضعیت پرتفوی\1404\1404.08.30\"/>
    </mc:Choice>
  </mc:AlternateContent>
  <xr:revisionPtr revIDLastSave="0" documentId="13_ncr:1_{93830185-6F82-4E50-A7CA-D1B31593D5BF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اوراق!$A$1:$AL$29</definedName>
    <definedName name="_xlnm.Print_Area" localSheetId="5">'اوراق مشتقه'!$A$1:$AU$11</definedName>
    <definedName name="_xlnm.Print_Area" localSheetId="4">'تعدیل قیمت'!$A$1:$M$15</definedName>
    <definedName name="_xlnm.Print_Area" localSheetId="8">درآمد!$A$1:$L$11</definedName>
    <definedName name="_xlnm.Print_Area" localSheetId="15">'درآمد اوراق بهادار'!$A$1:$R$29</definedName>
    <definedName name="_xlnm.Print_Area" localSheetId="12">'درآمد سپرده بانکی'!$A$1:$F$90</definedName>
    <definedName name="_xlnm.Print_Area" localSheetId="11">'درآمد سرمایه گذاری در اوراق به'!$A$1:$R$41</definedName>
    <definedName name="_xlnm.Print_Area" localSheetId="9">'درآمد سرمایه گذاری در سهام'!$A$1:$V$27</definedName>
    <definedName name="_xlnm.Print_Area" localSheetId="10">'درآمد سرمایه گذاری در صندوق'!$A$1:$V$39</definedName>
    <definedName name="_xlnm.Print_Area" localSheetId="14">'درآمد سود سهام'!$A$1:$T$9</definedName>
    <definedName name="_xlnm.Print_Area" localSheetId="16">'درآمد ناشی از تغییر قیمت اوراق'!$A$1:$R$42</definedName>
    <definedName name="_xlnm.Print_Area" localSheetId="17">'درآمد ناشی از فروش'!$A$1:$R$64</definedName>
    <definedName name="_xlnm.Print_Area" localSheetId="13">'سایر درآمدها'!$A$1:$G$11</definedName>
    <definedName name="_xlnm.Print_Area" localSheetId="7">سپرده!$A$1:$N$63</definedName>
    <definedName name="_xlnm.Print_Area" localSheetId="1">سهام!$A$1:$AB$12</definedName>
    <definedName name="_xlnm.Print_Area" localSheetId="18">'سود سپرده بانکی'!$A$1:$M$90</definedName>
    <definedName name="_xlnm.Print_Area" localSheetId="0">'صورت وضعیت'!$A$1:$C$43</definedName>
    <definedName name="_xlnm.Print_Area" localSheetId="3">'مبالغ تخصیصی اوراق'!$A$1:$R$18</definedName>
    <definedName name="_xlnm.Print_Area" localSheetId="6">'واحدهای صندوق'!$A$1:$AC$28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5" l="1"/>
  <c r="AH28" i="5"/>
  <c r="Q63" i="19"/>
  <c r="D10" i="14"/>
  <c r="S21" i="9"/>
  <c r="O21" i="9"/>
  <c r="I21" i="9"/>
  <c r="E21" i="9"/>
  <c r="O38" i="10"/>
  <c r="M38" i="10"/>
  <c r="E38" i="10"/>
  <c r="S37" i="10"/>
  <c r="I37" i="10"/>
  <c r="O37" i="10"/>
  <c r="E37" i="10"/>
  <c r="C38" i="10"/>
  <c r="M33" i="11"/>
  <c r="E33" i="11"/>
  <c r="K25" i="11"/>
  <c r="C25" i="11"/>
  <c r="M15" i="11"/>
  <c r="K15" i="11"/>
  <c r="Q15" i="11" s="1"/>
  <c r="E15" i="11"/>
  <c r="C15" i="11"/>
  <c r="E9" i="11"/>
  <c r="M29" i="17"/>
  <c r="G29" i="17"/>
  <c r="Q26" i="17"/>
  <c r="Q27" i="17"/>
  <c r="K26" i="17"/>
  <c r="K27" i="17"/>
  <c r="O42" i="21"/>
  <c r="M28" i="21"/>
  <c r="M8" i="21"/>
  <c r="K40" i="21"/>
  <c r="K25" i="21"/>
  <c r="K13" i="21"/>
  <c r="M13" i="21"/>
  <c r="Q13" i="21" s="1"/>
  <c r="I13" i="21"/>
  <c r="M25" i="21"/>
  <c r="Q25" i="21" s="1"/>
  <c r="I25" i="21"/>
  <c r="Q40" i="21"/>
  <c r="M40" i="21"/>
  <c r="I40" i="21"/>
  <c r="E63" i="19"/>
  <c r="O63" i="19"/>
  <c r="M63" i="19"/>
  <c r="K63" i="19"/>
  <c r="G63" i="19"/>
  <c r="C63" i="19"/>
  <c r="Q62" i="19"/>
  <c r="O25" i="11" s="1"/>
  <c r="Q25" i="11" s="1"/>
  <c r="I62" i="19"/>
  <c r="G25" i="11" s="1"/>
  <c r="F10" i="14"/>
  <c r="F90" i="13"/>
  <c r="D90" i="13"/>
  <c r="M79" i="18"/>
  <c r="M80" i="18"/>
  <c r="M81" i="18"/>
  <c r="M82" i="18"/>
  <c r="M83" i="18"/>
  <c r="M84" i="18"/>
  <c r="M85" i="18"/>
  <c r="M86" i="18"/>
  <c r="M87" i="18"/>
  <c r="M88" i="18"/>
  <c r="M89" i="18"/>
  <c r="G79" i="18"/>
  <c r="G80" i="18"/>
  <c r="G81" i="18"/>
  <c r="G82" i="18"/>
  <c r="G83" i="18"/>
  <c r="G84" i="18"/>
  <c r="G85" i="18"/>
  <c r="G86" i="18"/>
  <c r="G87" i="18"/>
  <c r="G88" i="18"/>
  <c r="G89" i="18"/>
  <c r="C90" i="18"/>
  <c r="E90" i="18"/>
  <c r="I90" i="18"/>
  <c r="K90" i="18"/>
  <c r="F63" i="7"/>
  <c r="D63" i="7"/>
  <c r="H63" i="7"/>
  <c r="L57" i="7"/>
  <c r="J57" i="7"/>
  <c r="J58" i="7"/>
  <c r="J59" i="7"/>
  <c r="L59" i="7" s="1"/>
  <c r="J60" i="7"/>
  <c r="L60" i="7" s="1"/>
  <c r="J61" i="7"/>
  <c r="L61" i="7" s="1"/>
  <c r="J62" i="7"/>
  <c r="L62" i="7" s="1"/>
  <c r="J56" i="7"/>
  <c r="L56" i="7" s="1"/>
  <c r="J55" i="7"/>
  <c r="L55" i="7" s="1"/>
  <c r="J54" i="7"/>
  <c r="L54" i="7" s="1"/>
  <c r="J53" i="7"/>
  <c r="J52" i="7"/>
  <c r="L52" i="7" s="1"/>
  <c r="J51" i="7"/>
  <c r="L51" i="7" s="1"/>
  <c r="Y27" i="4"/>
  <c r="S27" i="4"/>
  <c r="Q27" i="4"/>
  <c r="AA26" i="4"/>
  <c r="W27" i="4"/>
  <c r="D27" i="4"/>
  <c r="G27" i="4"/>
  <c r="I27" i="4"/>
  <c r="O27" i="4"/>
  <c r="M27" i="4"/>
  <c r="K27" i="4"/>
  <c r="S26" i="4"/>
  <c r="K12" i="6"/>
  <c r="K10" i="6"/>
  <c r="K11" i="6"/>
  <c r="K13" i="6"/>
  <c r="K9" i="6"/>
  <c r="AD28" i="5"/>
  <c r="AD26" i="5"/>
  <c r="AD27" i="5"/>
  <c r="Z28" i="5"/>
  <c r="AB28" i="5"/>
  <c r="X28" i="5"/>
  <c r="P28" i="5"/>
  <c r="R28" i="5"/>
  <c r="T28" i="5"/>
  <c r="V28" i="5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A10" i="2"/>
  <c r="AA11" i="2" s="1"/>
  <c r="AA9" i="2"/>
  <c r="W11" i="2"/>
  <c r="Y11" i="2"/>
  <c r="S11" i="2"/>
  <c r="Q11" i="2"/>
  <c r="O11" i="2"/>
  <c r="M11" i="2"/>
  <c r="K11" i="2"/>
  <c r="I11" i="2"/>
  <c r="E11" i="2"/>
  <c r="G11" i="2"/>
  <c r="AL28" i="5" l="1"/>
  <c r="AA27" i="4"/>
  <c r="I25" i="11"/>
  <c r="I15" i="11"/>
  <c r="J63" i="7"/>
  <c r="L58" i="7"/>
  <c r="L63" i="7" s="1"/>
  <c r="L53" i="7"/>
  <c r="Q23" i="17" l="1"/>
  <c r="K12" i="11" s="1"/>
  <c r="Q24" i="17"/>
  <c r="K13" i="11" s="1"/>
  <c r="Q25" i="17"/>
  <c r="K14" i="11" s="1"/>
  <c r="K23" i="17"/>
  <c r="C12" i="11" s="1"/>
  <c r="K24" i="17"/>
  <c r="C13" i="11" s="1"/>
  <c r="K25" i="17"/>
  <c r="C14" i="11" s="1"/>
  <c r="M17" i="21"/>
  <c r="M18" i="21"/>
  <c r="M19" i="21"/>
  <c r="M20" i="21"/>
  <c r="Q20" i="21" s="1"/>
  <c r="O32" i="10" s="1"/>
  <c r="S32" i="10" s="1"/>
  <c r="M21" i="21"/>
  <c r="Q21" i="21" s="1"/>
  <c r="O33" i="10" s="1"/>
  <c r="S33" i="10" s="1"/>
  <c r="M22" i="21"/>
  <c r="Q22" i="21" s="1"/>
  <c r="O34" i="10" s="1"/>
  <c r="S34" i="10" s="1"/>
  <c r="M23" i="21"/>
  <c r="Q23" i="21" s="1"/>
  <c r="O35" i="10" s="1"/>
  <c r="S35" i="10" s="1"/>
  <c r="M24" i="21"/>
  <c r="Q24" i="21" s="1"/>
  <c r="O36" i="10" s="1"/>
  <c r="S36" i="10" s="1"/>
  <c r="M26" i="21"/>
  <c r="M27" i="21"/>
  <c r="C42" i="21"/>
  <c r="I20" i="21"/>
  <c r="E32" i="10" s="1"/>
  <c r="I21" i="21"/>
  <c r="E33" i="10" s="1"/>
  <c r="I33" i="10" s="1"/>
  <c r="I22" i="21"/>
  <c r="E34" i="10" s="1"/>
  <c r="I34" i="10" s="1"/>
  <c r="I23" i="21"/>
  <c r="E35" i="10" s="1"/>
  <c r="I35" i="10" s="1"/>
  <c r="I24" i="21"/>
  <c r="E36" i="10" s="1"/>
  <c r="I36" i="10" s="1"/>
  <c r="M38" i="21"/>
  <c r="Q38" i="21" s="1"/>
  <c r="M12" i="11" s="1"/>
  <c r="M39" i="21"/>
  <c r="Q39" i="21" s="1"/>
  <c r="M14" i="11" s="1"/>
  <c r="I38" i="21"/>
  <c r="E12" i="11" s="1"/>
  <c r="I39" i="21"/>
  <c r="E14" i="11" s="1"/>
  <c r="Q42" i="19"/>
  <c r="O17" i="11" s="1"/>
  <c r="Q43" i="19"/>
  <c r="O13" i="11" s="1"/>
  <c r="I42" i="19"/>
  <c r="G17" i="11" s="1"/>
  <c r="I43" i="19"/>
  <c r="G13" i="11" s="1"/>
  <c r="Q31" i="19"/>
  <c r="Q21" i="10" s="1"/>
  <c r="I31" i="19"/>
  <c r="G21" i="10" s="1"/>
  <c r="G75" i="18"/>
  <c r="G76" i="18"/>
  <c r="G77" i="18"/>
  <c r="G78" i="18"/>
  <c r="M75" i="18"/>
  <c r="M76" i="18"/>
  <c r="M77" i="18"/>
  <c r="M78" i="18"/>
  <c r="Q13" i="11" l="1"/>
  <c r="I14" i="11"/>
  <c r="I12" i="11"/>
  <c r="Q12" i="11"/>
  <c r="Q14" i="11"/>
  <c r="I13" i="11"/>
  <c r="I32" i="10"/>
  <c r="J50" i="7"/>
  <c r="L50" i="7" s="1"/>
  <c r="S21" i="4"/>
  <c r="S22" i="4"/>
  <c r="S23" i="4"/>
  <c r="S24" i="4"/>
  <c r="S25" i="4"/>
  <c r="AD19" i="5"/>
  <c r="AD20" i="5"/>
  <c r="J47" i="7"/>
  <c r="L47" i="7" s="1"/>
  <c r="J48" i="7"/>
  <c r="L48" i="7" s="1"/>
  <c r="J49" i="7"/>
  <c r="L49" i="7" s="1"/>
  <c r="K16" i="11"/>
  <c r="C11" i="11"/>
  <c r="K32" i="11"/>
  <c r="Q32" i="11" s="1"/>
  <c r="C32" i="11"/>
  <c r="I32" i="11" s="1"/>
  <c r="Q8" i="21"/>
  <c r="M9" i="21"/>
  <c r="Q9" i="21" s="1"/>
  <c r="M10" i="21"/>
  <c r="Q10" i="21" s="1"/>
  <c r="M11" i="21"/>
  <c r="Q11" i="21" s="1"/>
  <c r="M12" i="21"/>
  <c r="Q12" i="21" s="1"/>
  <c r="M14" i="21"/>
  <c r="Q14" i="21" s="1"/>
  <c r="M15" i="21"/>
  <c r="Q15" i="21" s="1"/>
  <c r="M16" i="21"/>
  <c r="Q16" i="21" s="1"/>
  <c r="Q17" i="21"/>
  <c r="Q18" i="21"/>
  <c r="Q19" i="21"/>
  <c r="O31" i="10" s="1"/>
  <c r="S31" i="10" s="1"/>
  <c r="Q26" i="21"/>
  <c r="Q27" i="21"/>
  <c r="Q28" i="21"/>
  <c r="M17" i="11" s="1"/>
  <c r="M29" i="21"/>
  <c r="Q29" i="21" s="1"/>
  <c r="M30" i="21"/>
  <c r="Q30" i="21" s="1"/>
  <c r="M31" i="21"/>
  <c r="Q31" i="21" s="1"/>
  <c r="M32" i="21"/>
  <c r="Q32" i="21" s="1"/>
  <c r="M33" i="21"/>
  <c r="Q33" i="21" s="1"/>
  <c r="M34" i="21"/>
  <c r="Q34" i="21" s="1"/>
  <c r="M35" i="21"/>
  <c r="Q35" i="21" s="1"/>
  <c r="M36" i="21"/>
  <c r="Q36" i="21" s="1"/>
  <c r="M37" i="21"/>
  <c r="Q37" i="21" s="1"/>
  <c r="M11" i="11" s="1"/>
  <c r="M41" i="21"/>
  <c r="Q41" i="21" s="1"/>
  <c r="K8" i="21"/>
  <c r="K9" i="21"/>
  <c r="K10" i="21"/>
  <c r="K11" i="21"/>
  <c r="K12" i="21"/>
  <c r="K14" i="21"/>
  <c r="K15" i="21"/>
  <c r="K16" i="21"/>
  <c r="K17" i="21"/>
  <c r="K18" i="21"/>
  <c r="K19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41" i="21"/>
  <c r="I37" i="21"/>
  <c r="E11" i="11" s="1"/>
  <c r="I19" i="21"/>
  <c r="E31" i="10" s="1"/>
  <c r="I31" i="10" s="1"/>
  <c r="Q47" i="19"/>
  <c r="O38" i="11" s="1"/>
  <c r="Q60" i="19"/>
  <c r="O28" i="11" s="1"/>
  <c r="I47" i="19"/>
  <c r="G38" i="11" s="1"/>
  <c r="I61" i="19"/>
  <c r="I60" i="19"/>
  <c r="G28" i="11" s="1"/>
  <c r="I59" i="19"/>
  <c r="I58" i="19"/>
  <c r="I57" i="19"/>
  <c r="I56" i="19"/>
  <c r="I55" i="19"/>
  <c r="I54" i="19"/>
  <c r="I53" i="19"/>
  <c r="I52" i="19"/>
  <c r="I51" i="19"/>
  <c r="I50" i="19"/>
  <c r="I49" i="19"/>
  <c r="I48" i="19"/>
  <c r="I46" i="19"/>
  <c r="I45" i="19"/>
  <c r="I44" i="19"/>
  <c r="I41" i="19"/>
  <c r="I40" i="19"/>
  <c r="I11" i="11" l="1"/>
  <c r="Q22" i="17"/>
  <c r="K11" i="11" s="1"/>
  <c r="Q11" i="11" s="1"/>
  <c r="K22" i="17"/>
  <c r="Q15" i="17"/>
  <c r="K15" i="17"/>
  <c r="G70" i="18"/>
  <c r="M69" i="18" l="1"/>
  <c r="M70" i="18"/>
  <c r="M71" i="18"/>
  <c r="M72" i="18"/>
  <c r="M73" i="18"/>
  <c r="M74" i="18"/>
  <c r="G69" i="18"/>
  <c r="G71" i="18"/>
  <c r="G72" i="18"/>
  <c r="G73" i="18"/>
  <c r="G74" i="18"/>
  <c r="J46" i="7" l="1"/>
  <c r="L46" i="7" s="1"/>
  <c r="J45" i="7"/>
  <c r="L45" i="7" s="1"/>
  <c r="J44" i="7"/>
  <c r="L44" i="7" s="1"/>
  <c r="J43" i="7"/>
  <c r="L43" i="7" s="1"/>
  <c r="J42" i="7"/>
  <c r="L42" i="7" s="1"/>
  <c r="J41" i="7"/>
  <c r="L41" i="7" s="1"/>
  <c r="E27" i="4"/>
  <c r="S20" i="4"/>
  <c r="C14" i="6"/>
  <c r="AD21" i="5"/>
  <c r="AD10" i="5"/>
  <c r="AD9" i="5"/>
  <c r="AD22" i="5"/>
  <c r="AD15" i="5"/>
  <c r="K14" i="6" l="1"/>
  <c r="Q20" i="17"/>
  <c r="C9" i="11"/>
  <c r="K31" i="11"/>
  <c r="K10" i="11"/>
  <c r="K9" i="11"/>
  <c r="C10" i="11"/>
  <c r="K21" i="17"/>
  <c r="K19" i="17"/>
  <c r="K18" i="17"/>
  <c r="K17" i="17"/>
  <c r="K16" i="17"/>
  <c r="K14" i="17"/>
  <c r="K13" i="17"/>
  <c r="K12" i="17"/>
  <c r="K11" i="17"/>
  <c r="K10" i="17"/>
  <c r="K9" i="17"/>
  <c r="K8" i="17"/>
  <c r="K28" i="17"/>
  <c r="Q28" i="17"/>
  <c r="Q21" i="17"/>
  <c r="M9" i="11"/>
  <c r="M10" i="11"/>
  <c r="I36" i="21"/>
  <c r="I35" i="21"/>
  <c r="E10" i="11" s="1"/>
  <c r="M29" i="11"/>
  <c r="I32" i="21"/>
  <c r="E29" i="11" s="1"/>
  <c r="O27" i="10"/>
  <c r="I11" i="21"/>
  <c r="E27" i="10" s="1"/>
  <c r="I10" i="21"/>
  <c r="Q14" i="19"/>
  <c r="Q14" i="10" s="1"/>
  <c r="S14" i="10" s="1"/>
  <c r="I14" i="19"/>
  <c r="G14" i="10" s="1"/>
  <c r="I14" i="10" s="1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M68" i="18"/>
  <c r="M67" i="18"/>
  <c r="M66" i="18"/>
  <c r="M65" i="18"/>
  <c r="M64" i="18"/>
  <c r="M63" i="18"/>
  <c r="M62" i="18"/>
  <c r="M61" i="18"/>
  <c r="M60" i="18"/>
  <c r="M59" i="18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34" i="7"/>
  <c r="L34" i="7" s="1"/>
  <c r="J33" i="7"/>
  <c r="L33" i="7" s="1"/>
  <c r="J32" i="7"/>
  <c r="L32" i="7" s="1"/>
  <c r="J31" i="7"/>
  <c r="L31" i="7" s="1"/>
  <c r="S19" i="4"/>
  <c r="AD14" i="5"/>
  <c r="AD13" i="5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9" i="21"/>
  <c r="M90" i="18" l="1"/>
  <c r="G90" i="18"/>
  <c r="I10" i="11"/>
  <c r="Q9" i="11"/>
  <c r="Q10" i="11"/>
  <c r="I9" i="11"/>
  <c r="K20" i="17"/>
  <c r="I7" i="21"/>
  <c r="Q7" i="19"/>
  <c r="Q25" i="9" s="1"/>
  <c r="S25" i="9" s="1"/>
  <c r="Q8" i="19"/>
  <c r="Q26" i="9" s="1"/>
  <c r="S26" i="9" s="1"/>
  <c r="I8" i="19"/>
  <c r="G26" i="9" s="1"/>
  <c r="I26" i="9" s="1"/>
  <c r="I7" i="19"/>
  <c r="Q22" i="19"/>
  <c r="Q29" i="10" s="1"/>
  <c r="S29" i="10" s="1"/>
  <c r="I22" i="19"/>
  <c r="G29" i="10" s="1"/>
  <c r="I29" i="10" s="1"/>
  <c r="Q20" i="19"/>
  <c r="Q17" i="10" s="1"/>
  <c r="Q21" i="19"/>
  <c r="Q28" i="10" s="1"/>
  <c r="S28" i="10" s="1"/>
  <c r="I20" i="19"/>
  <c r="G17" i="10" s="1"/>
  <c r="I21" i="19"/>
  <c r="G28" i="10" s="1"/>
  <c r="J30" i="7"/>
  <c r="L30" i="7" s="1"/>
  <c r="J29" i="7"/>
  <c r="L29" i="7" s="1"/>
  <c r="J28" i="7"/>
  <c r="L28" i="7" s="1"/>
  <c r="J27" i="7"/>
  <c r="L27" i="7" s="1"/>
  <c r="J26" i="7"/>
  <c r="L26" i="7" s="1"/>
  <c r="J25" i="7"/>
  <c r="L25" i="7" s="1"/>
  <c r="AD11" i="5"/>
  <c r="T27" i="9"/>
  <c r="R27" i="9"/>
  <c r="P27" i="9"/>
  <c r="N27" i="9"/>
  <c r="K27" i="11"/>
  <c r="K8" i="11"/>
  <c r="C27" i="11"/>
  <c r="C8" i="11"/>
  <c r="C7" i="11"/>
  <c r="Q19" i="17"/>
  <c r="Q16" i="17"/>
  <c r="Q14" i="17"/>
  <c r="M8" i="11"/>
  <c r="I27" i="21"/>
  <c r="E8" i="11" s="1"/>
  <c r="G34" i="11"/>
  <c r="Q50" i="19"/>
  <c r="O26" i="11" s="1"/>
  <c r="Q49" i="19"/>
  <c r="O34" i="11" s="1"/>
  <c r="G26" i="11"/>
  <c r="Q25" i="19"/>
  <c r="Q22" i="10" s="1"/>
  <c r="S22" i="10" s="1"/>
  <c r="I25" i="19"/>
  <c r="G22" i="10" s="1"/>
  <c r="I22" i="10" s="1"/>
  <c r="Q11" i="19"/>
  <c r="Q22" i="9" s="1"/>
  <c r="I11" i="19"/>
  <c r="G22" i="9" s="1"/>
  <c r="S7" i="15"/>
  <c r="M22" i="9" s="1"/>
  <c r="M27" i="9" s="1"/>
  <c r="M7" i="15"/>
  <c r="C22" i="9" s="1"/>
  <c r="C27" i="9" s="1"/>
  <c r="G21" i="18"/>
  <c r="G22" i="18"/>
  <c r="G24" i="18"/>
  <c r="G25" i="18"/>
  <c r="G27" i="18"/>
  <c r="G31" i="18"/>
  <c r="G32" i="18"/>
  <c r="G33" i="18"/>
  <c r="G34" i="18"/>
  <c r="J24" i="7"/>
  <c r="L24" i="7" s="1"/>
  <c r="J23" i="7"/>
  <c r="L23" i="7" s="1"/>
  <c r="S18" i="4"/>
  <c r="S17" i="4"/>
  <c r="S16" i="4"/>
  <c r="S15" i="4"/>
  <c r="S14" i="4"/>
  <c r="S13" i="4"/>
  <c r="S12" i="4"/>
  <c r="S11" i="4"/>
  <c r="S10" i="4"/>
  <c r="S9" i="4"/>
  <c r="S8" i="4"/>
  <c r="AD25" i="5"/>
  <c r="AD24" i="5"/>
  <c r="AD23" i="5"/>
  <c r="AD18" i="5"/>
  <c r="AD17" i="5"/>
  <c r="AD16" i="5"/>
  <c r="AD12" i="5"/>
  <c r="S9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C16" i="11"/>
  <c r="K26" i="11"/>
  <c r="C26" i="11"/>
  <c r="Q18" i="17"/>
  <c r="Q17" i="17"/>
  <c r="Q13" i="17"/>
  <c r="Q12" i="17"/>
  <c r="Q11" i="17"/>
  <c r="Q10" i="17"/>
  <c r="Q9" i="17"/>
  <c r="Q8" i="17"/>
  <c r="I34" i="21"/>
  <c r="I12" i="21"/>
  <c r="E20" i="9" s="1"/>
  <c r="I20" i="9" s="1"/>
  <c r="O20" i="9"/>
  <c r="S20" i="9" s="1"/>
  <c r="Q26" i="19"/>
  <c r="Q30" i="10" s="1"/>
  <c r="S30" i="10" s="1"/>
  <c r="I26" i="19"/>
  <c r="G30" i="10" s="1"/>
  <c r="I30" i="10" s="1"/>
  <c r="Q28" i="19"/>
  <c r="Q13" i="10" s="1"/>
  <c r="S13" i="10" s="1"/>
  <c r="Q27" i="19"/>
  <c r="Q27" i="10" s="1"/>
  <c r="S27" i="10" s="1"/>
  <c r="Q24" i="19"/>
  <c r="Q12" i="10" s="1"/>
  <c r="S12" i="10" s="1"/>
  <c r="Q23" i="19"/>
  <c r="Q23" i="10" s="1"/>
  <c r="I28" i="19"/>
  <c r="G13" i="10" s="1"/>
  <c r="I13" i="10" s="1"/>
  <c r="I27" i="19"/>
  <c r="G27" i="10" s="1"/>
  <c r="I27" i="10" s="1"/>
  <c r="I24" i="19"/>
  <c r="G12" i="10" s="1"/>
  <c r="I12" i="10" s="1"/>
  <c r="I23" i="19"/>
  <c r="G23" i="10" s="1"/>
  <c r="Q17" i="19"/>
  <c r="Q8" i="10" s="1"/>
  <c r="I17" i="19"/>
  <c r="G8" i="10" s="1"/>
  <c r="Q15" i="19"/>
  <c r="Q9" i="10" s="1"/>
  <c r="I15" i="19"/>
  <c r="G9" i="10" s="1"/>
  <c r="I13" i="19"/>
  <c r="G19" i="9" s="1"/>
  <c r="I19" i="9" s="1"/>
  <c r="Q12" i="19"/>
  <c r="Q23" i="9" s="1"/>
  <c r="S23" i="9" s="1"/>
  <c r="Q13" i="19"/>
  <c r="Q19" i="9" s="1"/>
  <c r="S19" i="9" s="1"/>
  <c r="I12" i="19"/>
  <c r="G23" i="9" s="1"/>
  <c r="I23" i="9" s="1"/>
  <c r="J22" i="7"/>
  <c r="L22" i="7" s="1"/>
  <c r="J21" i="7"/>
  <c r="L21" i="7" s="1"/>
  <c r="J20" i="7"/>
  <c r="L20" i="7" s="1"/>
  <c r="I8" i="10" l="1"/>
  <c r="S8" i="10"/>
  <c r="I28" i="10"/>
  <c r="G25" i="9"/>
  <c r="I25" i="9" s="1"/>
  <c r="E27" i="9"/>
  <c r="Q8" i="11"/>
  <c r="O27" i="9"/>
  <c r="S22" i="9"/>
  <c r="I22" i="9"/>
  <c r="I8" i="11"/>
  <c r="O5" i="10"/>
  <c r="K17" i="11"/>
  <c r="Q17" i="11" s="1"/>
  <c r="C17" i="11"/>
  <c r="K28" i="11"/>
  <c r="C28" i="11"/>
  <c r="K35" i="11"/>
  <c r="C35" i="11"/>
  <c r="K34" i="11"/>
  <c r="C34" i="11"/>
  <c r="K33" i="11"/>
  <c r="Q33" i="11" s="1"/>
  <c r="C33" i="11"/>
  <c r="I33" i="11" s="1"/>
  <c r="Q31" i="11"/>
  <c r="C31" i="11"/>
  <c r="I31" i="11" s="1"/>
  <c r="K36" i="11"/>
  <c r="C36" i="11"/>
  <c r="I19" i="11"/>
  <c r="K7" i="11"/>
  <c r="I23" i="11"/>
  <c r="Q7" i="17"/>
  <c r="Q29" i="17" s="1"/>
  <c r="K7" i="17"/>
  <c r="K29" i="17" s="1"/>
  <c r="K7" i="21"/>
  <c r="M26" i="11"/>
  <c r="Q26" i="11" s="1"/>
  <c r="M27" i="11"/>
  <c r="Q27" i="11" s="1"/>
  <c r="M37" i="11"/>
  <c r="M35" i="11"/>
  <c r="Q38" i="11"/>
  <c r="M36" i="11"/>
  <c r="M7" i="11"/>
  <c r="O19" i="10"/>
  <c r="S19" i="10" s="1"/>
  <c r="O26" i="10"/>
  <c r="S26" i="10" s="1"/>
  <c r="O25" i="10"/>
  <c r="S25" i="10" s="1"/>
  <c r="O16" i="10"/>
  <c r="S23" i="10"/>
  <c r="O9" i="10"/>
  <c r="O11" i="10"/>
  <c r="S11" i="10" s="1"/>
  <c r="O21" i="10"/>
  <c r="S21" i="10" s="1"/>
  <c r="O15" i="10"/>
  <c r="S15" i="10" s="1"/>
  <c r="M7" i="21"/>
  <c r="Q7" i="21" s="1"/>
  <c r="Q42" i="21" s="1"/>
  <c r="I41" i="21"/>
  <c r="E26" i="11" s="1"/>
  <c r="I26" i="11" s="1"/>
  <c r="I33" i="21"/>
  <c r="E27" i="11" s="1"/>
  <c r="I27" i="11" s="1"/>
  <c r="I31" i="21"/>
  <c r="E37" i="11" s="1"/>
  <c r="I30" i="21"/>
  <c r="E35" i="11" s="1"/>
  <c r="I38" i="11"/>
  <c r="I29" i="21"/>
  <c r="E36" i="11" s="1"/>
  <c r="I28" i="21"/>
  <c r="E17" i="11" s="1"/>
  <c r="I26" i="21"/>
  <c r="E7" i="11" s="1"/>
  <c r="I18" i="21"/>
  <c r="E19" i="10" s="1"/>
  <c r="I19" i="10" s="1"/>
  <c r="I17" i="21"/>
  <c r="I16" i="21"/>
  <c r="E25" i="10" s="1"/>
  <c r="I25" i="10" s="1"/>
  <c r="I15" i="21"/>
  <c r="E16" i="10" s="1"/>
  <c r="I23" i="10"/>
  <c r="I14" i="21"/>
  <c r="E9" i="10" s="1"/>
  <c r="E11" i="10"/>
  <c r="I11" i="10" s="1"/>
  <c r="E21" i="10"/>
  <c r="I21" i="10" s="1"/>
  <c r="I8" i="21"/>
  <c r="E15" i="10" s="1"/>
  <c r="I15" i="10" s="1"/>
  <c r="E10" i="10"/>
  <c r="G36" i="11"/>
  <c r="G18" i="11"/>
  <c r="G30" i="11"/>
  <c r="G29" i="11"/>
  <c r="I29" i="11" s="1"/>
  <c r="G37" i="11"/>
  <c r="G39" i="11"/>
  <c r="G21" i="11"/>
  <c r="G24" i="11"/>
  <c r="G20" i="11"/>
  <c r="G22" i="11"/>
  <c r="G11" i="9"/>
  <c r="G16" i="9"/>
  <c r="I16" i="9" s="1"/>
  <c r="I39" i="19"/>
  <c r="I38" i="19"/>
  <c r="I37" i="19"/>
  <c r="I36" i="19"/>
  <c r="I35" i="19"/>
  <c r="I34" i="19"/>
  <c r="I33" i="19"/>
  <c r="I32" i="19"/>
  <c r="I30" i="19"/>
  <c r="G18" i="10" s="1"/>
  <c r="I18" i="10" s="1"/>
  <c r="I29" i="19"/>
  <c r="G16" i="10" s="1"/>
  <c r="I19" i="19"/>
  <c r="G20" i="10" s="1"/>
  <c r="I20" i="10" s="1"/>
  <c r="I18" i="19"/>
  <c r="G24" i="10" s="1"/>
  <c r="I24" i="10" s="1"/>
  <c r="I16" i="19"/>
  <c r="G10" i="10" s="1"/>
  <c r="G38" i="10" s="1"/>
  <c r="I10" i="19"/>
  <c r="G24" i="9" s="1"/>
  <c r="I24" i="9" s="1"/>
  <c r="Q61" i="19"/>
  <c r="O36" i="11" s="1"/>
  <c r="Q59" i="19"/>
  <c r="O19" i="11" s="1"/>
  <c r="Q19" i="11" s="1"/>
  <c r="Q58" i="19"/>
  <c r="O23" i="11" s="1"/>
  <c r="Q23" i="11" s="1"/>
  <c r="Q57" i="19"/>
  <c r="O18" i="11" s="1"/>
  <c r="Q56" i="19"/>
  <c r="O30" i="11" s="1"/>
  <c r="Q55" i="19"/>
  <c r="O29" i="11" s="1"/>
  <c r="Q54" i="19"/>
  <c r="O37" i="11" s="1"/>
  <c r="Q53" i="19"/>
  <c r="Q52" i="19"/>
  <c r="O21" i="11" s="1"/>
  <c r="Q51" i="19"/>
  <c r="O16" i="11" s="1"/>
  <c r="Q16" i="11" s="1"/>
  <c r="Q48" i="19"/>
  <c r="Q46" i="19"/>
  <c r="O24" i="11" s="1"/>
  <c r="Q45" i="19"/>
  <c r="O20" i="11" s="1"/>
  <c r="Q44" i="19"/>
  <c r="O22" i="11" s="1"/>
  <c r="Q41" i="19"/>
  <c r="Q11" i="9" s="1"/>
  <c r="S11" i="9" s="1"/>
  <c r="Q40" i="19"/>
  <c r="Q16" i="9" s="1"/>
  <c r="S16" i="9" s="1"/>
  <c r="Q39" i="19"/>
  <c r="Q38" i="19"/>
  <c r="Q37" i="19"/>
  <c r="Q36" i="19"/>
  <c r="Q35" i="19"/>
  <c r="Q34" i="19"/>
  <c r="Q33" i="19"/>
  <c r="Q32" i="19"/>
  <c r="Q30" i="19"/>
  <c r="Q18" i="10" s="1"/>
  <c r="S18" i="10" s="1"/>
  <c r="Q29" i="19"/>
  <c r="Q16" i="10" s="1"/>
  <c r="Q19" i="19"/>
  <c r="Q20" i="10" s="1"/>
  <c r="S20" i="10" s="1"/>
  <c r="Q18" i="19"/>
  <c r="Q24" i="10" s="1"/>
  <c r="S24" i="10" s="1"/>
  <c r="Q16" i="19"/>
  <c r="Q10" i="10" s="1"/>
  <c r="Q10" i="19"/>
  <c r="Q24" i="9" s="1"/>
  <c r="S24" i="9" s="1"/>
  <c r="Q9" i="19"/>
  <c r="Q18" i="9" s="1"/>
  <c r="S18" i="9" s="1"/>
  <c r="I9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J19" i="7"/>
  <c r="L19" i="7" s="1"/>
  <c r="I16" i="11"/>
  <c r="G42" i="21"/>
  <c r="Q38" i="10" l="1"/>
  <c r="I63" i="19"/>
  <c r="I9" i="10"/>
  <c r="I17" i="11"/>
  <c r="O39" i="11"/>
  <c r="C40" i="11"/>
  <c r="S9" i="10"/>
  <c r="M40" i="11"/>
  <c r="E40" i="11"/>
  <c r="S16" i="10"/>
  <c r="I16" i="10"/>
  <c r="I10" i="10"/>
  <c r="Q35" i="11"/>
  <c r="O10" i="10"/>
  <c r="S10" i="10" s="1"/>
  <c r="I35" i="11"/>
  <c r="Q7" i="11"/>
  <c r="O40" i="11"/>
  <c r="S27" i="9"/>
  <c r="Q27" i="9"/>
  <c r="I11" i="9"/>
  <c r="I27" i="9" s="1"/>
  <c r="G27" i="9"/>
  <c r="Q34" i="11"/>
  <c r="I34" i="11"/>
  <c r="I7" i="11"/>
  <c r="E26" i="10"/>
  <c r="I26" i="10" s="1"/>
  <c r="Q28" i="11"/>
  <c r="I28" i="11"/>
  <c r="Q20" i="11"/>
  <c r="I24" i="11"/>
  <c r="Q21" i="11"/>
  <c r="I36" i="11"/>
  <c r="Q29" i="11"/>
  <c r="Q30" i="11"/>
  <c r="Q39" i="11"/>
  <c r="Q37" i="11"/>
  <c r="I20" i="11"/>
  <c r="Q18" i="11"/>
  <c r="Q22" i="11"/>
  <c r="I39" i="11"/>
  <c r="I21" i="11"/>
  <c r="Q36" i="11"/>
  <c r="I37" i="11"/>
  <c r="I30" i="11"/>
  <c r="Q24" i="11"/>
  <c r="I18" i="11"/>
  <c r="S17" i="10"/>
  <c r="I22" i="11"/>
  <c r="I42" i="2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AD8" i="5"/>
  <c r="S38" i="10" l="1"/>
  <c r="I17" i="10"/>
  <c r="I38" i="10" s="1"/>
  <c r="Q40" i="11"/>
  <c r="K8" i="15"/>
  <c r="F10" i="8"/>
  <c r="K42" i="21"/>
  <c r="E42" i="21"/>
  <c r="M42" i="21"/>
  <c r="P42" i="21"/>
  <c r="N42" i="21"/>
  <c r="L42" i="21"/>
  <c r="J42" i="21"/>
  <c r="H42" i="21"/>
  <c r="F42" i="21"/>
  <c r="J10" i="8" l="1"/>
  <c r="F7" i="8"/>
  <c r="I40" i="11"/>
  <c r="U17" i="9" l="1"/>
  <c r="J7" i="8"/>
  <c r="F6" i="8" l="1"/>
  <c r="Q8" i="15"/>
  <c r="O8" i="15"/>
  <c r="M8" i="15"/>
  <c r="I8" i="15"/>
  <c r="J6" i="8" l="1"/>
  <c r="G40" i="11"/>
  <c r="F5" i="14" l="1"/>
  <c r="S8" i="15" l="1"/>
  <c r="F8" i="8"/>
  <c r="F11" i="8" s="1"/>
  <c r="U21" i="9" l="1"/>
  <c r="K21" i="9"/>
  <c r="J8" i="8"/>
  <c r="U18" i="9"/>
  <c r="K5" i="21"/>
  <c r="K5" i="19"/>
  <c r="I5" i="18"/>
  <c r="M5" i="17"/>
  <c r="O5" i="15"/>
  <c r="F5" i="13"/>
  <c r="K5" i="11"/>
  <c r="K40" i="11" l="1"/>
  <c r="F9" i="8"/>
  <c r="J9" i="8" l="1"/>
  <c r="J11" i="8" s="1"/>
  <c r="U19" i="9"/>
  <c r="K27" i="10" l="1"/>
  <c r="U37" i="10"/>
  <c r="K37" i="10"/>
  <c r="U32" i="10"/>
  <c r="U36" i="10"/>
  <c r="U33" i="10"/>
  <c r="U35" i="10"/>
  <c r="U34" i="10"/>
  <c r="K35" i="10"/>
  <c r="K34" i="10"/>
  <c r="K33" i="10"/>
  <c r="K32" i="10"/>
  <c r="K36" i="10"/>
  <c r="U31" i="10"/>
  <c r="K31" i="10"/>
  <c r="U10" i="9"/>
  <c r="H7" i="8"/>
  <c r="K28" i="10"/>
  <c r="U17" i="10"/>
  <c r="U16" i="10"/>
  <c r="U15" i="10"/>
  <c r="K17" i="10"/>
  <c r="U22" i="9"/>
  <c r="U25" i="10"/>
  <c r="U9" i="9"/>
  <c r="U18" i="10"/>
  <c r="K26" i="9"/>
  <c r="U10" i="10"/>
  <c r="K18" i="10"/>
  <c r="K11" i="10"/>
  <c r="K30" i="10"/>
  <c r="K14" i="10"/>
  <c r="K25" i="9"/>
  <c r="K20" i="9"/>
  <c r="U13" i="10"/>
  <c r="U8" i="10"/>
  <c r="U24" i="10"/>
  <c r="U8" i="9"/>
  <c r="U22" i="10"/>
  <c r="K23" i="10"/>
  <c r="K21" i="10"/>
  <c r="K23" i="9"/>
  <c r="U20" i="9"/>
  <c r="U14" i="10"/>
  <c r="U12" i="10"/>
  <c r="K9" i="10"/>
  <c r="K25" i="10"/>
  <c r="U25" i="9"/>
  <c r="K26" i="10"/>
  <c r="H9" i="8"/>
  <c r="K15" i="10"/>
  <c r="U16" i="9"/>
  <c r="U12" i="9"/>
  <c r="U14" i="9"/>
  <c r="U26" i="9"/>
  <c r="H6" i="8"/>
  <c r="U26" i="10"/>
  <c r="U9" i="10"/>
  <c r="K29" i="10"/>
  <c r="H10" i="8"/>
  <c r="U11" i="9"/>
  <c r="U15" i="9"/>
  <c r="U27" i="10"/>
  <c r="K19" i="9"/>
  <c r="K16" i="10"/>
  <c r="U23" i="9"/>
  <c r="U20" i="10"/>
  <c r="K22" i="10"/>
  <c r="K24" i="9"/>
  <c r="K10" i="10"/>
  <c r="K8" i="10"/>
  <c r="U13" i="9"/>
  <c r="H8" i="8"/>
  <c r="K13" i="10"/>
  <c r="U21" i="10"/>
  <c r="U19" i="10"/>
  <c r="K22" i="9"/>
  <c r="K19" i="10"/>
  <c r="K20" i="10"/>
  <c r="U30" i="10"/>
  <c r="K12" i="10"/>
  <c r="U11" i="10"/>
  <c r="K24" i="10"/>
  <c r="U29" i="10"/>
  <c r="U28" i="10"/>
  <c r="K18" i="9"/>
  <c r="U23" i="10"/>
  <c r="U24" i="9"/>
  <c r="K38" i="10" l="1"/>
  <c r="U38" i="10"/>
  <c r="K27" i="9"/>
  <c r="H11" i="8"/>
  <c r="U27" i="9"/>
</calcChain>
</file>

<file path=xl/sharedStrings.xml><?xml version="1.0" encoding="utf-8"?>
<sst xmlns="http://schemas.openxmlformats.org/spreadsheetml/2006/main" count="907" uniqueCount="377">
  <si>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</si>
  <si>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</si>
  <si>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</si>
  <si>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</si>
  <si>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</si>
  <si>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</si>
  <si>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</si>
  <si>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</si>
  <si>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</si>
  <si>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</si>
  <si>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</si>
  <si>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</si>
  <si>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</si>
  <si>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</si>
  <si>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</si>
  <si>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</si>
  <si>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</si>
  <si>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</si>
  <si>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</si>
  <si>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</si>
  <si>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</si>
  <si>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</si>
  <si>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</si>
  <si>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</si>
  <si>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</si>
  <si>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</si>
  <si>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</si>
  <si>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</si>
  <si>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</si>
  <si>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</si>
  <si>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</si>
  <si>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</si>
  <si>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</si>
  <si>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</si>
  <si>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</si>
  <si>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</si>
  <si>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</si>
  <si>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</si>
  <si>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</si>
  <si>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</si>
  <si>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</si>
  <si>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</si>
  <si>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</si>
  <si>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اسنادخزانه-م2بودجه02-050923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</si>
  <si>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</si>
  <si>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</si>
  <si>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</si>
  <si>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</si>
  <si>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</si>
  <si>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</si>
  <si>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</si>
  <si>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</si>
  <si>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</si>
  <si>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</si>
  <si>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</si>
  <si>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</si>
  <si>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</si>
  <si>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</si>
  <si>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</si>
  <si>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</si>
  <si>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</si>
  <si>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</si>
  <si>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</si>
  <si>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</si>
  <si>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</si>
  <si>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</si>
  <si>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</si>
  <si>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</si>
  <si>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</si>
  <si>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</si>
  <si>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</si>
  <si>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</si>
  <si>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</si>
  <si>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</si>
  <si>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دی یوسف آباد 0214400000003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</si>
  <si>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</si>
  <si>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</si>
  <si>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</si>
  <si>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</si>
  <si>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</si>
  <si>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</si>
  <si>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</si>
  <si>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</si>
  <si>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</si>
  <si>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</si>
  <si>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</si>
  <si>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</si>
  <si>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</si>
  <si>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</si>
  <si>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</si>
  <si>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</si>
  <si>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</si>
  <si>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</si>
  <si>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</si>
  <si>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</si>
  <si>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</si>
  <si>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</si>
  <si>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</si>
  <si>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</si>
  <si>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</si>
  <si>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</si>
  <si>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</si>
  <si>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</si>
  <si>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</si>
  <si>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</si>
  <si>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</si>
  <si>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</si>
  <si>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</si>
  <si>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</si>
  <si>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</si>
  <si>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</si>
  <si>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</si>
  <si>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</si>
  <si>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</si>
  <si>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</si>
  <si>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</si>
  <si>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</si>
  <si>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</si>
  <si>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</si>
  <si>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</si>
  <si>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</si>
  <si>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</si>
  <si>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</si>
  <si>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</si>
  <si>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</si>
  <si>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</si>
  <si>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</si>
  <si>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</si>
  <si>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</si>
  <si>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</si>
  <si>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</si>
  <si>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</si>
  <si>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</si>
  <si>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</si>
  <si>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</si>
  <si>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</si>
  <si>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</si>
  <si>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</si>
  <si>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</si>
  <si>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</si>
  <si>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</si>
  <si>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</si>
  <si>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</si>
  <si>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</si>
  <si>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</si>
  <si>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</si>
  <si>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</si>
  <si>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</si>
  <si>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</si>
  <si>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</si>
  <si>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</si>
  <si>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</si>
  <si>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</si>
  <si>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</si>
  <si>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</si>
  <si>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</si>
  <si>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</si>
  <si>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</si>
  <si>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</si>
  <si>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</si>
  <si>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</si>
  <si>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</si>
  <si>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</si>
  <si>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</si>
  <si>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</si>
  <si>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</si>
  <si>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</si>
  <si>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</si>
  <si>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</si>
  <si>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کوتاه مدت بانک شهر کامرانیه 7001004371365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</si>
  <si>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</si>
  <si>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</si>
  <si>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</si>
  <si>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</si>
  <si>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</si>
  <si>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</si>
  <si>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</si>
  <si>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</si>
  <si>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</si>
  <si>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</si>
  <si>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صندوق س.بخشی صنایع سورنا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</si>
  <si>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</si>
  <si>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</si>
  <si>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</si>
  <si>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</si>
  <si>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</si>
  <si>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</si>
  <si>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</si>
  <si>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</si>
  <si>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</si>
  <si>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</si>
  <si>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</si>
  <si>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</si>
  <si>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</si>
  <si>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</si>
  <si>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</si>
  <si>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</si>
  <si>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</si>
  <si>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</si>
  <si>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</si>
  <si>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</si>
  <si>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</si>
  <si>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</si>
  <si>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</si>
  <si>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دی شعبه حافظ - 0206526917003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</si>
  <si>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</si>
  <si>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</si>
  <si>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</si>
  <si>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</si>
  <si>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</si>
  <si>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</si>
  <si>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</si>
  <si>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</si>
  <si>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</si>
  <si>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</si>
  <si>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</si>
  <si>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</si>
  <si>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</si>
  <si>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</si>
  <si>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</si>
  <si>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</si>
  <si>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</si>
  <si>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</si>
  <si>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</si>
  <si>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</si>
  <si>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</si>
  <si>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</si>
  <si>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</si>
  <si>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</si>
  <si>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</si>
  <si>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</si>
  <si>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</si>
  <si>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</si>
  <si>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</si>
  <si>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</si>
  <si>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</si>
  <si>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</si>
  <si>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</si>
  <si>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</si>
  <si>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</si>
  <si>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</si>
  <si>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</si>
  <si>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</si>
  <si>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</si>
  <si>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</si>
  <si>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</si>
  <si>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</si>
  <si>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</si>
  <si>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</si>
  <si>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</si>
  <si>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</si>
  <si>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</si>
  <si>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</si>
  <si>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</si>
  <si>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</si>
  <si>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</si>
  <si>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</si>
  <si>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</si>
  <si>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</si>
  <si>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</si>
  <si>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</si>
  <si>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</si>
  <si>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</si>
  <si>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</si>
  <si>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</si>
  <si>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اسنادخزانه-م3بودجه02-050818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</si>
  <si>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</si>
  <si>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</si>
  <si>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</si>
  <si>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</si>
  <si>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</si>
  <si>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</si>
  <si>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مرابحه عام دولت228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</si>
  <si>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</si>
  <si>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</si>
  <si>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</si>
  <si>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</si>
  <si>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</si>
  <si>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</si>
  <si>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</si>
  <si>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</si>
  <si>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</si>
  <si>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</si>
  <si>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</si>
  <si>
    <t>مرابحه عام دولت230-ش.خ070628</t>
  </si>
  <si>
    <t>1407/06/28</t>
  </si>
  <si>
    <t>1404/06/18</t>
  </si>
  <si>
    <t>1407/12/28</t>
  </si>
  <si>
    <t>صندوق س صنایع اندیشه صبا2-بخشی</t>
  </si>
  <si>
    <t>بانک دی شعبه حافظ - 0406707742002</t>
  </si>
  <si>
    <t>بانک پاسارگاد شعبه جهان کودک - 290304156920336</t>
  </si>
  <si>
    <t>بانک ملت شعبه گلشهر - 3015058548</t>
  </si>
  <si>
    <t>بانک ملت شعبه گلشهر - 3015057117</t>
  </si>
  <si>
    <t>بانک پاسارگاد شعبه جهان کودک - 290304156920337</t>
  </si>
  <si>
    <t>بانک گردشگری شعبه نیاوران - 14633314037858</t>
  </si>
  <si>
    <t>شهرداری شیراز - طرح قطار شهری</t>
  </si>
  <si>
    <t>مرابحه عام دولت230</t>
  </si>
  <si>
    <t>1404/07/30</t>
  </si>
  <si>
    <t>بانک ملت شعبه گلشهر - 3042411606</t>
  </si>
  <si>
    <t>بانک گردشگری شعبه نیاوران - 14633314037859</t>
  </si>
  <si>
    <t>بانک پاسارگاد شعبه جهان کودک - 290304156920338</t>
  </si>
  <si>
    <t>مرابحه عام دولت238-ش.خ061022</t>
  </si>
  <si>
    <t>مرابحه عام دولت234-ش.خ070808</t>
  </si>
  <si>
    <t>مرابحه عام دولت235-ش.خ060915</t>
  </si>
  <si>
    <t>1404/07/22</t>
  </si>
  <si>
    <t>1406/10/22</t>
  </si>
  <si>
    <t>1404/07/08</t>
  </si>
  <si>
    <t>1407/08/08</t>
  </si>
  <si>
    <t>1406/09/15</t>
  </si>
  <si>
    <t>صندوق س.پشتوانه طلاآسمان آلتون</t>
  </si>
  <si>
    <t>صندوق س.پشتوانه طلا آرمان آتی</t>
  </si>
  <si>
    <t>صندوق س.پشتوانه طلا تابان تمدن</t>
  </si>
  <si>
    <t>صندوق سرمایه گذاری عقیق-سهام</t>
  </si>
  <si>
    <t>صندوق س.پشتوانه طلای پاداش</t>
  </si>
  <si>
    <t>بانک ملت شعبه گلشهر - 3098527477</t>
  </si>
  <si>
    <t>صندوق س.بخشی فلز فارابی-ب</t>
  </si>
  <si>
    <t>مرابحه عام دولت234</t>
  </si>
  <si>
    <t>مرابحه عام دولت235</t>
  </si>
  <si>
    <t>مرابحه عام دولت238</t>
  </si>
  <si>
    <t>شهرداری شیراز- طرح قطار شهری</t>
  </si>
  <si>
    <t>برای ماه منتهی به 1404/08/30</t>
  </si>
  <si>
    <t>1404/08/30</t>
  </si>
  <si>
    <t>گروه مالی مهرگان تامین پارس</t>
  </si>
  <si>
    <t>صکوک اجاره فولاد065-بدون ضامن</t>
  </si>
  <si>
    <t>مرابحه عام دولت245-ش.خ070813</t>
  </si>
  <si>
    <t>1402/05/22</t>
  </si>
  <si>
    <t>1406/05/22</t>
  </si>
  <si>
    <t>1404/08/13</t>
  </si>
  <si>
    <t>1407/08/13</t>
  </si>
  <si>
    <t>صندوق س.سهم نگر جام جم-س</t>
  </si>
  <si>
    <t>بانک پاسارگاد شعبه جهان کودک - 290304156920339</t>
  </si>
  <si>
    <t>بانک گردشگری شعبه آپادانا - 120333140378515</t>
  </si>
  <si>
    <t>بانک پاسارگاد شعبه جهان کودک - 2903041569203310</t>
  </si>
  <si>
    <t>بانک گردشگری شعبه آپادانا - 120333140378516</t>
  </si>
  <si>
    <t>بانک پاسارگاد شعبه جهان کودک - 2903041569203311</t>
  </si>
  <si>
    <t>بانک دی شعبه حافظ - 0406782379001</t>
  </si>
  <si>
    <t>بانک تجارت شعبه دریای نور - 0279025350018</t>
  </si>
  <si>
    <t>بانک تجارت شعبه دریای نور - 0479606844959</t>
  </si>
  <si>
    <t>بانک تجارت شعبه دریای نور - 0479606844922</t>
  </si>
  <si>
    <t>بانک ملت شعبه گلشهر - 7516285309</t>
  </si>
  <si>
    <t>بانک تجارت شعبه دریای نور - 0479606890492</t>
  </si>
  <si>
    <t>بانک پاسارگاد شعبه جهان کودک - 2903041569203312</t>
  </si>
  <si>
    <t>مرابحه عام دولت245</t>
  </si>
  <si>
    <t>بانک خاورمیانه__سپرده کوتاه مدت 1013.10.810.707074930</t>
  </si>
  <si>
    <t>بانک پاسارگاد شعبه جهان کودک - 2908100156920331</t>
  </si>
  <si>
    <t>بانک گردشگری __ سپرده کوتاه مدت 120.9967.14037851</t>
  </si>
  <si>
    <t>بانک آینده__سپرده کوتاه مدت 0203865146003</t>
  </si>
  <si>
    <t>بانک دی__سپرده کوتاه مدت 0214400000003</t>
  </si>
  <si>
    <t>بانک ملت شعبه بهار جنوبی - 9942376537</t>
  </si>
  <si>
    <t>بانک ملی شعبه بورس اوراق بهادار - 0230972429004</t>
  </si>
  <si>
    <t>بانک سپه شعبه بلوار کشاورز تهران - 3130094301037</t>
  </si>
  <si>
    <t>بانک اقتصاد نوین شعبه میدان ونک - 155-850-7256601-1</t>
  </si>
  <si>
    <t>بانک گردشگری شعبه نیاوران - 146.9967.1403785.1</t>
  </si>
  <si>
    <t>بانک ملت شعبه گلشهر - 2209379182</t>
  </si>
  <si>
    <t>بانک پاسارگاد شعبه جهان کودک - 290303156920334</t>
  </si>
  <si>
    <t>بانک شهر شعبه کامرانیه - 7001004371365</t>
  </si>
  <si>
    <t>بانک گردشگری شعبه آپادانا - 12033314037859</t>
  </si>
  <si>
    <t>بانک گردشگری شعبه نیاوران - 14633314037854</t>
  </si>
  <si>
    <t>بانک ملت شعبه گلشهر - 2341405836</t>
  </si>
  <si>
    <t>بانک پاسارگاد شعبه جهان کودک - 290303156920335</t>
  </si>
  <si>
    <t>بانک پاسارگاد شعبه جهان کودک - 290303156920336</t>
  </si>
  <si>
    <t>بانک ملت شعبه گلشهر - 2367146692</t>
  </si>
  <si>
    <t>بانک پاسارگاد شعبه جهان کودک - 290303156920337</t>
  </si>
  <si>
    <t>بانک ملت شعبه گلشهر - 2405485818</t>
  </si>
  <si>
    <t>بانک پاسارگاد شعبه جهان کودک - 290303156920338</t>
  </si>
  <si>
    <t>بانک صادرات شعبه سیدخندان - 0219726921009</t>
  </si>
  <si>
    <t>بانک صادرات شعبه سیدخندان - 0407533535004</t>
  </si>
  <si>
    <t>بانک گردشگری شعبه نیاوران - 14633314037856</t>
  </si>
  <si>
    <t>بانک پاسارگاد شعبه جهان کودک - 290303156920339</t>
  </si>
  <si>
    <t>بانک گردشگری شعبه آپادانا - 120333140378511</t>
  </si>
  <si>
    <t>بانک گردشگری شعبه آپادانا - 120333140378512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</si>
  <si>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</si>
  <si>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</si>
  <si>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</si>
  <si>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</si>
  <si>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- 0406527164007</t>
  </si>
  <si>
    <t>بانک دی شعبه حافظ - 0406528138000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</si>
</sst>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#,##0;\(#,##0\)"/>
    <numFmt numFmtId="166" formatCode="#,##0_ ;[Red]\-#,##0\ "/>
    <numFmt numFmtId="167" formatCode="0.000%"/>
    <numFmt numFmtId="168" formatCode="_(* #,##0_);_(* \(#,##0\);_(* &quot;-&quot;??_);_(@_)"/>
  </numFmts>
  <fonts count="4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402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4" fillId="0" borderId="5" xfId="0" applyNumberFormat="1" applyFont="1" applyBorder="1" applyAlignment="1">
      <alignment horizontal="center" vertical="center"/>
    </xf>
    <xf numFmtId="38" fontId="35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7" fillId="2" borderId="7" xfId="0" applyFont="1" applyFill="1" applyBorder="1" applyAlignment="1">
      <alignment horizontal="left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38" fontId="2" fillId="2" borderId="11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horizontal="right" vertical="center"/>
    </xf>
    <xf numFmtId="10" fontId="34" fillId="0" borderId="5" xfId="3" applyNumberFormat="1" applyFont="1" applyBorder="1" applyAlignment="1">
      <alignment horizontal="center" vertical="center"/>
    </xf>
    <xf numFmtId="3" fontId="13" fillId="2" borderId="0" xfId="1" applyNumberFormat="1" applyFill="1" applyAlignment="1">
      <alignment wrapText="1"/>
    </xf>
    <xf numFmtId="3" fontId="7" fillId="3" borderId="0" xfId="0" applyNumberFormat="1" applyFont="1" applyFill="1" applyAlignment="1">
      <alignment horizontal="left"/>
    </xf>
    <xf numFmtId="166" fontId="3" fillId="0" borderId="0" xfId="0" applyNumberFormat="1" applyFont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7" fillId="4" borderId="0" xfId="0" applyNumberFormat="1" applyFont="1" applyFill="1" applyAlignment="1">
      <alignment horizontal="left"/>
    </xf>
    <xf numFmtId="168" fontId="7" fillId="2" borderId="0" xfId="4" applyNumberFormat="1" applyFont="1" applyFill="1" applyAlignment="1">
      <alignment horizontal="left"/>
    </xf>
    <xf numFmtId="168" fontId="7" fillId="2" borderId="0" xfId="0" applyNumberFormat="1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</cellXfs>
  <cellStyles count="5">
    <cellStyle name="Comma" xfId="4" builtinId="3"/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7"/>
      <c r="B11" s="337"/>
      <c r="C11" s="337"/>
    </row>
    <row r="12" spans="1:3" ht="21.75" customHeight="1">
      <c r="A12" s="337"/>
      <c r="B12" s="337"/>
      <c r="C12" s="337"/>
    </row>
    <row r="13" spans="1:3" ht="21.75" customHeight="1">
      <c r="A13" s="337"/>
      <c r="B13" s="337"/>
      <c r="C13" s="337"/>
    </row>
    <row r="14" spans="1:3" ht="28.5" customHeight="1"/>
    <row r="15" spans="1:3" ht="24.75">
      <c r="A15" s="48"/>
      <c r="B15" s="338"/>
      <c r="C15" s="48"/>
    </row>
    <row r="16" spans="1:3" ht="24.75">
      <c r="A16" s="48"/>
      <c r="B16" s="338"/>
      <c r="C16" s="48"/>
    </row>
    <row r="17" spans="1:3" ht="26.25">
      <c r="A17" s="336" t="s">
        <v>0</v>
      </c>
      <c r="B17" s="336"/>
      <c r="C17" s="336"/>
    </row>
    <row r="18" spans="1:3" ht="26.25">
      <c r="A18" s="336" t="s">
        <v>1</v>
      </c>
      <c r="B18" s="336"/>
      <c r="C18" s="336"/>
    </row>
    <row r="19" spans="1:3" ht="26.25">
      <c r="A19" s="336" t="s">
        <v>320</v>
      </c>
      <c r="B19" s="336"/>
      <c r="C19" s="336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3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02" bestFit="1" customWidth="1"/>
    <col min="4" max="4" width="1.28515625" style="202" customWidth="1"/>
    <col min="5" max="5" width="16.5703125" style="232" bestFit="1" customWidth="1"/>
    <col min="6" max="6" width="1.28515625" style="232" customWidth="1"/>
    <col min="7" max="7" width="15.140625" style="228" bestFit="1" customWidth="1"/>
    <col min="8" max="8" width="1.28515625" style="232" customWidth="1"/>
    <col min="9" max="9" width="16.5703125" style="232" bestFit="1" customWidth="1"/>
    <col min="10" max="10" width="1.28515625" style="12" customWidth="1"/>
    <col min="11" max="11" width="11.85546875" style="294" customWidth="1"/>
    <col min="12" max="12" width="1.28515625" style="12" customWidth="1"/>
    <col min="13" max="13" width="17" style="203" customWidth="1"/>
    <col min="14" max="14" width="1.28515625" style="203" customWidth="1"/>
    <col min="15" max="15" width="17.28515625" style="228" bestFit="1" customWidth="1"/>
    <col min="16" max="16" width="0.85546875" style="228" customWidth="1"/>
    <col min="17" max="17" width="19.140625" style="228" bestFit="1" customWidth="1"/>
    <col min="18" max="18" width="1.140625" style="232" customWidth="1"/>
    <col min="19" max="19" width="19.140625" style="232" bestFit="1" customWidth="1"/>
    <col min="20" max="20" width="1.28515625" style="12" customWidth="1"/>
    <col min="21" max="21" width="13.42578125" style="294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</row>
    <row r="2" spans="1:38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38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1:38" s="13" customFormat="1" ht="30" customHeight="1">
      <c r="A4" s="351" t="s">
        <v>145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W4" s="117"/>
      <c r="X4" s="44"/>
    </row>
    <row r="5" spans="1:38" ht="30" customHeight="1">
      <c r="C5" s="352" t="s">
        <v>90</v>
      </c>
      <c r="D5" s="352"/>
      <c r="E5" s="352"/>
      <c r="F5" s="352"/>
      <c r="G5" s="352"/>
      <c r="H5" s="352"/>
      <c r="I5" s="352"/>
      <c r="J5" s="352"/>
      <c r="K5" s="352"/>
      <c r="M5" s="352" t="s">
        <v>133</v>
      </c>
      <c r="N5" s="352"/>
      <c r="O5" s="352"/>
      <c r="P5" s="349"/>
      <c r="Q5" s="352"/>
      <c r="R5" s="352"/>
      <c r="S5" s="352"/>
      <c r="T5" s="352"/>
      <c r="U5" s="352"/>
    </row>
    <row r="6" spans="1:38" ht="27" customHeight="1">
      <c r="C6" s="383" t="s">
        <v>92</v>
      </c>
      <c r="D6" s="211"/>
      <c r="E6" s="381" t="s">
        <v>93</v>
      </c>
      <c r="F6" s="246"/>
      <c r="G6" s="379" t="s">
        <v>94</v>
      </c>
      <c r="H6" s="246"/>
      <c r="I6" s="353" t="s">
        <v>12</v>
      </c>
      <c r="J6" s="353"/>
      <c r="K6" s="353"/>
      <c r="M6" s="307" t="s">
        <v>92</v>
      </c>
      <c r="N6" s="210"/>
      <c r="O6" s="377" t="s">
        <v>93</v>
      </c>
      <c r="P6" s="245"/>
      <c r="Q6" s="379" t="s">
        <v>94</v>
      </c>
      <c r="R6" s="246"/>
      <c r="S6" s="353" t="s">
        <v>12</v>
      </c>
      <c r="T6" s="353"/>
      <c r="U6" s="353"/>
    </row>
    <row r="7" spans="1:38" ht="38.25" customHeight="1">
      <c r="A7" s="1" t="s">
        <v>91</v>
      </c>
      <c r="C7" s="384"/>
      <c r="E7" s="382"/>
      <c r="G7" s="380"/>
      <c r="I7" s="247" t="s">
        <v>69</v>
      </c>
      <c r="J7" s="26"/>
      <c r="K7" s="291" t="s">
        <v>82</v>
      </c>
      <c r="M7" s="308"/>
      <c r="O7" s="378"/>
      <c r="P7" s="309"/>
      <c r="Q7" s="380"/>
      <c r="S7" s="247" t="s">
        <v>69</v>
      </c>
      <c r="T7" s="26"/>
      <c r="U7" s="291" t="s">
        <v>82</v>
      </c>
    </row>
    <row r="8" spans="1:38" s="54" customFormat="1" ht="30" customHeight="1">
      <c r="A8" s="270" t="s">
        <v>188</v>
      </c>
      <c r="B8" s="58"/>
      <c r="C8" s="140">
        <v>0</v>
      </c>
      <c r="D8" s="272"/>
      <c r="E8" s="140">
        <v>0</v>
      </c>
      <c r="F8" s="273"/>
      <c r="G8" s="140">
        <v>0</v>
      </c>
      <c r="H8" s="273"/>
      <c r="I8" s="140">
        <f>C8+E8+G8</f>
        <v>0</v>
      </c>
      <c r="J8" s="201"/>
      <c r="K8" s="292">
        <v>0</v>
      </c>
      <c r="L8" s="201"/>
      <c r="M8" s="271">
        <v>0</v>
      </c>
      <c r="N8" s="272"/>
      <c r="O8" s="258">
        <v>0</v>
      </c>
      <c r="P8" s="273"/>
      <c r="Q8" s="140">
        <v>180452</v>
      </c>
      <c r="R8" s="273"/>
      <c r="S8" s="140">
        <f t="shared" ref="S8:S23" si="0">M8+O8+Q8</f>
        <v>180452</v>
      </c>
      <c r="T8" s="257"/>
      <c r="U8" s="292">
        <f>S8/درآمد!F11</f>
        <v>2.8823863250411399E-7</v>
      </c>
      <c r="V8" s="265">
        <v>0</v>
      </c>
      <c r="W8" s="274"/>
      <c r="X8" s="275"/>
      <c r="Y8" s="276"/>
      <c r="Z8" s="277"/>
      <c r="AA8" s="277"/>
      <c r="AB8" s="277"/>
      <c r="AC8" s="277"/>
      <c r="AE8" s="385"/>
      <c r="AF8" s="385"/>
      <c r="AG8" s="385"/>
      <c r="AH8" s="385"/>
      <c r="AI8" s="385"/>
      <c r="AJ8" s="385"/>
      <c r="AK8" s="385"/>
      <c r="AL8" s="385"/>
    </row>
    <row r="9" spans="1:38" s="54" customFormat="1" ht="30" customHeight="1">
      <c r="A9" s="104" t="s">
        <v>189</v>
      </c>
      <c r="B9" s="58"/>
      <c r="C9" s="140">
        <v>0</v>
      </c>
      <c r="D9" s="272"/>
      <c r="E9" s="140">
        <v>0</v>
      </c>
      <c r="F9" s="273"/>
      <c r="G9" s="140">
        <v>0</v>
      </c>
      <c r="H9" s="273"/>
      <c r="I9" s="140">
        <f t="shared" ref="I9:I26" si="1">C9+E9+G9</f>
        <v>0</v>
      </c>
      <c r="J9" s="201"/>
      <c r="K9" s="293">
        <v>0</v>
      </c>
      <c r="L9" s="201"/>
      <c r="M9" s="278">
        <v>0</v>
      </c>
      <c r="N9" s="272"/>
      <c r="O9" s="256">
        <v>0</v>
      </c>
      <c r="P9" s="273"/>
      <c r="Q9" s="140">
        <v>141580</v>
      </c>
      <c r="R9" s="273"/>
      <c r="S9" s="140">
        <f t="shared" si="0"/>
        <v>141580</v>
      </c>
      <c r="T9" s="140"/>
      <c r="U9" s="293">
        <f>S9/درآمد!F11</f>
        <v>2.261478154297678E-7</v>
      </c>
      <c r="V9" s="269">
        <v>0</v>
      </c>
      <c r="W9" s="274"/>
      <c r="X9" s="275"/>
      <c r="Y9" s="276"/>
      <c r="AA9" s="279"/>
      <c r="AC9" s="279"/>
      <c r="AE9" s="279"/>
      <c r="AG9" s="279"/>
      <c r="AI9" s="279"/>
      <c r="AK9" s="386"/>
      <c r="AL9" s="386"/>
    </row>
    <row r="10" spans="1:38" s="54" customFormat="1" ht="30" customHeight="1">
      <c r="A10" s="104" t="s">
        <v>170</v>
      </c>
      <c r="B10" s="58"/>
      <c r="C10" s="140">
        <v>0</v>
      </c>
      <c r="D10" s="272"/>
      <c r="E10" s="140">
        <v>0</v>
      </c>
      <c r="F10" s="273"/>
      <c r="G10" s="140">
        <v>0</v>
      </c>
      <c r="H10" s="273"/>
      <c r="I10" s="140">
        <f t="shared" si="1"/>
        <v>0</v>
      </c>
      <c r="J10" s="201"/>
      <c r="K10" s="293">
        <v>0</v>
      </c>
      <c r="L10" s="201"/>
      <c r="M10" s="278">
        <v>0</v>
      </c>
      <c r="N10" s="272"/>
      <c r="O10" s="256">
        <v>0</v>
      </c>
      <c r="P10" s="273"/>
      <c r="Q10" s="140">
        <v>700811</v>
      </c>
      <c r="R10" s="273"/>
      <c r="S10" s="140">
        <f t="shared" si="0"/>
        <v>700811</v>
      </c>
      <c r="T10" s="140"/>
      <c r="U10" s="293">
        <f>S10/درآمد!F11</f>
        <v>1.1194157132303362E-6</v>
      </c>
      <c r="V10" s="269">
        <v>0</v>
      </c>
      <c r="W10" s="274"/>
      <c r="X10" s="275"/>
      <c r="Y10" s="276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7"/>
      <c r="AL10" s="387"/>
    </row>
    <row r="11" spans="1:38" s="54" customFormat="1" ht="30" customHeight="1">
      <c r="A11" s="104" t="s">
        <v>171</v>
      </c>
      <c r="B11" s="58"/>
      <c r="C11" s="140">
        <v>0</v>
      </c>
      <c r="D11" s="272"/>
      <c r="E11" s="140">
        <v>0</v>
      </c>
      <c r="F11" s="273"/>
      <c r="G11" s="140">
        <f>'درآمد ناشی از فروش'!I41</f>
        <v>0</v>
      </c>
      <c r="H11" s="273"/>
      <c r="I11" s="140">
        <f t="shared" si="1"/>
        <v>0</v>
      </c>
      <c r="J11" s="201"/>
      <c r="K11" s="293">
        <v>0</v>
      </c>
      <c r="L11" s="201"/>
      <c r="M11" s="278">
        <v>0</v>
      </c>
      <c r="N11" s="272"/>
      <c r="O11" s="256">
        <v>0</v>
      </c>
      <c r="P11" s="273"/>
      <c r="Q11" s="140">
        <f>'درآمد ناشی از فروش'!Q41</f>
        <v>434653</v>
      </c>
      <c r="R11" s="273"/>
      <c r="S11" s="140">
        <f t="shared" si="0"/>
        <v>434653</v>
      </c>
      <c r="T11" s="140"/>
      <c r="U11" s="293">
        <f>S11/درآمد!F11</f>
        <v>6.9427762692467062E-7</v>
      </c>
      <c r="V11" s="269">
        <v>0</v>
      </c>
      <c r="W11" s="274"/>
      <c r="X11" s="275"/>
      <c r="Y11" s="276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8"/>
      <c r="AL11" s="388"/>
    </row>
    <row r="12" spans="1:38" s="54" customFormat="1" ht="30" customHeight="1">
      <c r="A12" s="104" t="s">
        <v>172</v>
      </c>
      <c r="B12" s="58"/>
      <c r="C12" s="140">
        <v>0</v>
      </c>
      <c r="D12" s="272"/>
      <c r="E12" s="140">
        <v>0</v>
      </c>
      <c r="F12" s="273"/>
      <c r="G12" s="140">
        <v>0</v>
      </c>
      <c r="H12" s="273"/>
      <c r="I12" s="140">
        <f t="shared" si="1"/>
        <v>0</v>
      </c>
      <c r="J12" s="201"/>
      <c r="K12" s="293">
        <v>0</v>
      </c>
      <c r="L12" s="201"/>
      <c r="M12" s="278">
        <v>0</v>
      </c>
      <c r="N12" s="272"/>
      <c r="O12" s="256">
        <v>0</v>
      </c>
      <c r="P12" s="273"/>
      <c r="Q12" s="140">
        <v>186835</v>
      </c>
      <c r="R12" s="273"/>
      <c r="S12" s="140">
        <f t="shared" si="0"/>
        <v>186835</v>
      </c>
      <c r="T12" s="140"/>
      <c r="U12" s="293">
        <f>S12/درآمد!F11</f>
        <v>2.984342922434007E-7</v>
      </c>
      <c r="V12" s="269">
        <v>0</v>
      </c>
      <c r="W12" s="274"/>
      <c r="X12" s="275"/>
      <c r="Y12" s="276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8"/>
      <c r="AL12" s="388"/>
    </row>
    <row r="13" spans="1:38" s="54" customFormat="1" ht="30" customHeight="1">
      <c r="A13" s="104" t="s">
        <v>173</v>
      </c>
      <c r="B13" s="58"/>
      <c r="C13" s="140">
        <v>0</v>
      </c>
      <c r="D13" s="272"/>
      <c r="E13" s="140">
        <v>0</v>
      </c>
      <c r="F13" s="273"/>
      <c r="G13" s="140">
        <v>0</v>
      </c>
      <c r="H13" s="273"/>
      <c r="I13" s="140">
        <f t="shared" si="1"/>
        <v>0</v>
      </c>
      <c r="J13" s="201"/>
      <c r="K13" s="293">
        <v>0</v>
      </c>
      <c r="L13" s="201"/>
      <c r="M13" s="278">
        <v>0</v>
      </c>
      <c r="N13" s="272"/>
      <c r="O13" s="256">
        <v>0</v>
      </c>
      <c r="P13" s="273"/>
      <c r="Q13" s="256">
        <v>-95779605</v>
      </c>
      <c r="R13" s="273"/>
      <c r="S13" s="256">
        <f t="shared" si="0"/>
        <v>-95779605</v>
      </c>
      <c r="T13" s="281"/>
      <c r="U13" s="287">
        <f>S13/درآمد!F11</f>
        <v>-1.5299017116454349E-4</v>
      </c>
      <c r="V13" s="269">
        <v>0.01</v>
      </c>
      <c r="W13" s="274"/>
      <c r="X13" s="275"/>
      <c r="Y13" s="276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8"/>
      <c r="AL13" s="388"/>
    </row>
    <row r="14" spans="1:38" s="54" customFormat="1" ht="30" customHeight="1">
      <c r="A14" s="104" t="s">
        <v>174</v>
      </c>
      <c r="B14" s="58"/>
      <c r="C14" s="140">
        <v>0</v>
      </c>
      <c r="D14" s="272"/>
      <c r="E14" s="140">
        <v>0</v>
      </c>
      <c r="F14" s="273"/>
      <c r="G14" s="140">
        <v>0</v>
      </c>
      <c r="H14" s="273"/>
      <c r="I14" s="140">
        <f t="shared" si="1"/>
        <v>0</v>
      </c>
      <c r="J14" s="201"/>
      <c r="K14" s="293">
        <v>0</v>
      </c>
      <c r="L14" s="201"/>
      <c r="M14" s="278">
        <v>0</v>
      </c>
      <c r="N14" s="272"/>
      <c r="O14" s="256">
        <v>0</v>
      </c>
      <c r="P14" s="273"/>
      <c r="Q14" s="140">
        <v>101458</v>
      </c>
      <c r="R14" s="273"/>
      <c r="S14" s="140">
        <f t="shared" si="0"/>
        <v>101458</v>
      </c>
      <c r="T14" s="140"/>
      <c r="U14" s="293">
        <f>S14/درآمد!F11</f>
        <v>1.6206035497862256E-7</v>
      </c>
      <c r="V14" s="269">
        <v>0</v>
      </c>
      <c r="W14" s="274"/>
      <c r="X14" s="275"/>
      <c r="Y14" s="276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8"/>
      <c r="AL14" s="388"/>
    </row>
    <row r="15" spans="1:38" s="54" customFormat="1" ht="30" customHeight="1">
      <c r="A15" s="104" t="s">
        <v>190</v>
      </c>
      <c r="B15" s="58"/>
      <c r="C15" s="140">
        <v>0</v>
      </c>
      <c r="D15" s="272"/>
      <c r="E15" s="140">
        <v>0</v>
      </c>
      <c r="F15" s="273"/>
      <c r="G15" s="140">
        <v>0</v>
      </c>
      <c r="H15" s="273"/>
      <c r="I15" s="140">
        <f t="shared" si="1"/>
        <v>0</v>
      </c>
      <c r="J15" s="201"/>
      <c r="K15" s="293">
        <v>0</v>
      </c>
      <c r="L15" s="201"/>
      <c r="M15" s="278">
        <v>0</v>
      </c>
      <c r="N15" s="272"/>
      <c r="O15" s="256">
        <v>0</v>
      </c>
      <c r="P15" s="273"/>
      <c r="Q15" s="140">
        <v>516051</v>
      </c>
      <c r="R15" s="273"/>
      <c r="S15" s="140">
        <f t="shared" si="0"/>
        <v>516051</v>
      </c>
      <c r="T15" s="140"/>
      <c r="U15" s="293">
        <f>S15/درآمد!F11</f>
        <v>8.2429584899242199E-7</v>
      </c>
      <c r="V15" s="269">
        <v>0</v>
      </c>
      <c r="W15" s="274"/>
      <c r="X15" s="275"/>
      <c r="Y15" s="276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194</v>
      </c>
      <c r="B16" s="58"/>
      <c r="C16" s="140">
        <v>0</v>
      </c>
      <c r="D16" s="272"/>
      <c r="E16" s="140">
        <v>0</v>
      </c>
      <c r="F16" s="273"/>
      <c r="G16" s="140">
        <f>'درآمد ناشی از فروش'!I40</f>
        <v>0</v>
      </c>
      <c r="H16" s="273"/>
      <c r="I16" s="140">
        <f t="shared" si="1"/>
        <v>0</v>
      </c>
      <c r="J16" s="201"/>
      <c r="K16" s="293">
        <v>0</v>
      </c>
      <c r="L16" s="201"/>
      <c r="M16" s="278">
        <v>0</v>
      </c>
      <c r="N16" s="272"/>
      <c r="O16" s="256">
        <v>0</v>
      </c>
      <c r="P16" s="273"/>
      <c r="Q16" s="140">
        <f>'درآمد ناشی از فروش'!Q40</f>
        <v>313099</v>
      </c>
      <c r="R16" s="273"/>
      <c r="S16" s="140">
        <f t="shared" si="0"/>
        <v>313099</v>
      </c>
      <c r="T16" s="140"/>
      <c r="U16" s="293">
        <f>S16/درآمد!F11</f>
        <v>5.001176357059251E-7</v>
      </c>
      <c r="V16" s="269">
        <v>0</v>
      </c>
      <c r="W16" s="274"/>
      <c r="X16" s="275"/>
      <c r="Y16" s="276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191</v>
      </c>
      <c r="B17" s="58"/>
      <c r="C17" s="140">
        <v>0</v>
      </c>
      <c r="D17" s="272"/>
      <c r="E17" s="140">
        <v>0</v>
      </c>
      <c r="F17" s="273"/>
      <c r="G17" s="140">
        <v>0</v>
      </c>
      <c r="H17" s="273"/>
      <c r="I17" s="140">
        <f t="shared" si="1"/>
        <v>0</v>
      </c>
      <c r="J17" s="201"/>
      <c r="K17" s="293">
        <v>0</v>
      </c>
      <c r="L17" s="201"/>
      <c r="M17" s="278">
        <v>0</v>
      </c>
      <c r="N17" s="272"/>
      <c r="O17" s="256">
        <v>0</v>
      </c>
      <c r="P17" s="273"/>
      <c r="Q17" s="140">
        <v>228482</v>
      </c>
      <c r="R17" s="273"/>
      <c r="S17" s="140">
        <f t="shared" si="0"/>
        <v>228482</v>
      </c>
      <c r="T17" s="140"/>
      <c r="U17" s="293">
        <f>S17/درآمد!F7</f>
        <v>1.3987509106726829E-6</v>
      </c>
      <c r="V17" s="269">
        <v>0.03</v>
      </c>
      <c r="W17" s="274"/>
      <c r="X17" s="275"/>
      <c r="Y17" s="276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220</v>
      </c>
      <c r="B18" s="104"/>
      <c r="C18" s="140">
        <v>0</v>
      </c>
      <c r="D18" s="272"/>
      <c r="E18" s="140">
        <v>0</v>
      </c>
      <c r="F18" s="273"/>
      <c r="G18" s="140">
        <f>'درآمد ناشی از فروش'!I9</f>
        <v>0</v>
      </c>
      <c r="H18" s="273"/>
      <c r="I18" s="140">
        <f t="shared" si="1"/>
        <v>0</v>
      </c>
      <c r="J18" s="201"/>
      <c r="K18" s="293">
        <f>I18/درآمد!F11</f>
        <v>0</v>
      </c>
      <c r="L18" s="201"/>
      <c r="M18" s="278">
        <v>0</v>
      </c>
      <c r="N18" s="272"/>
      <c r="O18" s="256">
        <v>0</v>
      </c>
      <c r="P18" s="273"/>
      <c r="Q18" s="140">
        <f>'درآمد ناشی از فروش'!Q9</f>
        <v>70959710</v>
      </c>
      <c r="R18" s="273"/>
      <c r="S18" s="140">
        <f t="shared" si="0"/>
        <v>70959710</v>
      </c>
      <c r="T18" s="140"/>
      <c r="U18" s="280">
        <f>S18/درآمد!F8</f>
        <v>2.4682706355492909E-4</v>
      </c>
      <c r="V18" s="269"/>
      <c r="W18" s="274"/>
      <c r="X18" s="275"/>
      <c r="Y18" s="276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228</v>
      </c>
      <c r="B19" s="104"/>
      <c r="C19" s="140">
        <v>0</v>
      </c>
      <c r="D19" s="272"/>
      <c r="E19" s="140">
        <v>0</v>
      </c>
      <c r="F19" s="273"/>
      <c r="G19" s="140">
        <f>'درآمد ناشی از فروش'!I13</f>
        <v>0</v>
      </c>
      <c r="H19" s="273"/>
      <c r="I19" s="140">
        <f t="shared" si="1"/>
        <v>0</v>
      </c>
      <c r="J19" s="201"/>
      <c r="K19" s="293">
        <f>I19/درآمد!F11</f>
        <v>0</v>
      </c>
      <c r="L19" s="201"/>
      <c r="M19" s="278">
        <v>0</v>
      </c>
      <c r="N19" s="272"/>
      <c r="O19" s="256">
        <v>0</v>
      </c>
      <c r="P19" s="273"/>
      <c r="Q19" s="140">
        <f>'درآمد ناشی از فروش'!Q13</f>
        <v>34632</v>
      </c>
      <c r="R19" s="273"/>
      <c r="S19" s="140">
        <f t="shared" si="0"/>
        <v>34632</v>
      </c>
      <c r="T19" s="140"/>
      <c r="U19" s="293">
        <f>S19/درآمد!F9</f>
        <v>1.9763176478902802E-7</v>
      </c>
      <c r="V19" s="269"/>
      <c r="W19" s="274"/>
      <c r="X19" s="275"/>
      <c r="Y19" s="276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227</v>
      </c>
      <c r="B20" s="104"/>
      <c r="C20" s="140">
        <v>0</v>
      </c>
      <c r="D20" s="272"/>
      <c r="E20" s="256">
        <f>'درآمد ناشی از تغییر قیمت اوراق'!I12</f>
        <v>-35431200</v>
      </c>
      <c r="F20" s="273"/>
      <c r="G20" s="140">
        <v>0</v>
      </c>
      <c r="H20" s="273"/>
      <c r="I20" s="256">
        <f t="shared" si="1"/>
        <v>-35431200</v>
      </c>
      <c r="J20" s="201"/>
      <c r="K20" s="293">
        <f>I20/درآمد!F11</f>
        <v>-5.6594776649634057E-5</v>
      </c>
      <c r="L20" s="201"/>
      <c r="M20" s="278">
        <v>0</v>
      </c>
      <c r="N20" s="272"/>
      <c r="O20" s="256">
        <f>'درآمد ناشی از تغییر قیمت اوراق'!Q12</f>
        <v>-163319130</v>
      </c>
      <c r="P20" s="273"/>
      <c r="Q20" s="140">
        <v>0</v>
      </c>
      <c r="R20" s="273"/>
      <c r="S20" s="256">
        <f t="shared" si="0"/>
        <v>-163319130</v>
      </c>
      <c r="T20" s="140"/>
      <c r="U20" s="287">
        <f>S20/درآمد!F11</f>
        <v>-2.6087204737526668E-4</v>
      </c>
      <c r="V20" s="269"/>
      <c r="W20" s="274"/>
      <c r="X20" s="275"/>
      <c r="Y20" s="276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322</v>
      </c>
      <c r="B21" s="104"/>
      <c r="C21" s="140">
        <v>0</v>
      </c>
      <c r="D21" s="272"/>
      <c r="E21" s="256">
        <f>'درآمد ناشی از تغییر قیمت اوراق'!I13</f>
        <v>4774979</v>
      </c>
      <c r="F21" s="273"/>
      <c r="G21" s="140">
        <v>0</v>
      </c>
      <c r="H21" s="273"/>
      <c r="I21" s="256">
        <f t="shared" si="1"/>
        <v>4774979</v>
      </c>
      <c r="J21" s="201"/>
      <c r="K21" s="293">
        <f>I21/درآمد!F11</f>
        <v>7.627144155763648E-6</v>
      </c>
      <c r="L21" s="201"/>
      <c r="M21" s="278">
        <v>0</v>
      </c>
      <c r="N21" s="272"/>
      <c r="O21" s="256">
        <f>'درآمد ناشی از تغییر قیمت اوراق'!Q13</f>
        <v>4774979</v>
      </c>
      <c r="P21" s="273"/>
      <c r="Q21" s="140">
        <v>0</v>
      </c>
      <c r="R21" s="273"/>
      <c r="S21" s="256">
        <f t="shared" si="0"/>
        <v>4774979</v>
      </c>
      <c r="T21" s="140"/>
      <c r="U21" s="293">
        <f>S21/درآمد!F11</f>
        <v>7.627144155763648E-6</v>
      </c>
      <c r="V21" s="269"/>
      <c r="W21" s="274"/>
      <c r="X21" s="275"/>
      <c r="Y21" s="276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226</v>
      </c>
      <c r="B22" s="104"/>
      <c r="C22" s="140">
        <f>'درآمد سود سهام'!M7</f>
        <v>0</v>
      </c>
      <c r="D22" s="272"/>
      <c r="E22" s="256">
        <v>0</v>
      </c>
      <c r="F22" s="273"/>
      <c r="G22" s="140">
        <f>'درآمد ناشی از فروش'!I11</f>
        <v>0</v>
      </c>
      <c r="H22" s="273"/>
      <c r="I22" s="256">
        <f t="shared" si="1"/>
        <v>0</v>
      </c>
      <c r="J22" s="201"/>
      <c r="K22" s="293">
        <f>I22/درآمد!F11</f>
        <v>0</v>
      </c>
      <c r="L22" s="201"/>
      <c r="M22" s="278">
        <f>'درآمد سود سهام'!S7</f>
        <v>106886</v>
      </c>
      <c r="N22" s="272"/>
      <c r="O22" s="256">
        <v>0</v>
      </c>
      <c r="P22" s="273"/>
      <c r="Q22" s="140">
        <f>'درآمد ناشی از فروش'!Q11</f>
        <v>335100</v>
      </c>
      <c r="R22" s="273"/>
      <c r="S22" s="140">
        <f t="shared" si="0"/>
        <v>441986</v>
      </c>
      <c r="T22" s="140"/>
      <c r="U22" s="293">
        <f>S22/درآمد!F11</f>
        <v>7.059907356303246E-7</v>
      </c>
      <c r="V22" s="269"/>
      <c r="W22" s="274"/>
      <c r="X22" s="275"/>
      <c r="Y22" s="276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221</v>
      </c>
      <c r="B23" s="58"/>
      <c r="C23" s="140">
        <v>0</v>
      </c>
      <c r="D23" s="272"/>
      <c r="E23" s="140">
        <v>0</v>
      </c>
      <c r="F23" s="273"/>
      <c r="G23" s="140">
        <f>'درآمد ناشی از فروش'!I12</f>
        <v>0</v>
      </c>
      <c r="H23" s="273"/>
      <c r="I23" s="140">
        <f t="shared" si="1"/>
        <v>0</v>
      </c>
      <c r="J23" s="201"/>
      <c r="K23" s="293">
        <f>I23/درآمد!F11</f>
        <v>0</v>
      </c>
      <c r="L23" s="201"/>
      <c r="M23" s="278">
        <v>0</v>
      </c>
      <c r="N23" s="272"/>
      <c r="O23" s="256">
        <v>0</v>
      </c>
      <c r="P23" s="273"/>
      <c r="Q23" s="140">
        <f>'درآمد ناشی از فروش'!Q12</f>
        <v>169747</v>
      </c>
      <c r="R23" s="273"/>
      <c r="S23" s="140">
        <f t="shared" si="0"/>
        <v>169747</v>
      </c>
      <c r="T23" s="140"/>
      <c r="U23" s="293">
        <f>S23/درآمد!F11</f>
        <v>2.7113937862520693E-7</v>
      </c>
      <c r="V23" s="269"/>
      <c r="W23" s="274"/>
      <c r="X23" s="275"/>
      <c r="Y23" s="276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197</v>
      </c>
      <c r="B24" s="58"/>
      <c r="C24" s="140">
        <v>0</v>
      </c>
      <c r="D24" s="272"/>
      <c r="E24" s="140">
        <v>0</v>
      </c>
      <c r="F24" s="273"/>
      <c r="G24" s="140">
        <f>'درآمد ناشی از فروش'!I10</f>
        <v>0</v>
      </c>
      <c r="H24" s="273"/>
      <c r="I24" s="140">
        <f>C24+E24+G24</f>
        <v>0</v>
      </c>
      <c r="J24" s="201"/>
      <c r="K24" s="293">
        <f>I24/درآمد!F11</f>
        <v>0</v>
      </c>
      <c r="L24" s="201"/>
      <c r="M24" s="278">
        <v>0</v>
      </c>
      <c r="N24" s="272"/>
      <c r="O24" s="256">
        <v>0</v>
      </c>
      <c r="P24" s="273"/>
      <c r="Q24" s="140">
        <f>'درآمد ناشی از فروش'!Q10</f>
        <v>1044771</v>
      </c>
      <c r="R24" s="273"/>
      <c r="S24" s="140">
        <f>M24+O24+Q24</f>
        <v>1044771</v>
      </c>
      <c r="T24" s="140"/>
      <c r="U24" s="293">
        <f>S24/درآمد!F11</f>
        <v>1.6688280779373778E-6</v>
      </c>
      <c r="V24" s="269"/>
      <c r="W24" s="274"/>
      <c r="X24" s="275"/>
      <c r="Y24" s="276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243</v>
      </c>
      <c r="B25" s="58"/>
      <c r="C25" s="140">
        <v>0</v>
      </c>
      <c r="D25" s="272"/>
      <c r="E25" s="140">
        <v>0</v>
      </c>
      <c r="F25" s="273"/>
      <c r="G25" s="140">
        <f>'درآمد ناشی از فروش'!I7</f>
        <v>0</v>
      </c>
      <c r="H25" s="273"/>
      <c r="I25" s="140">
        <f t="shared" si="1"/>
        <v>0</v>
      </c>
      <c r="J25" s="201"/>
      <c r="K25" s="293">
        <f>I25/درآمد!F11</f>
        <v>0</v>
      </c>
      <c r="L25" s="201"/>
      <c r="M25" s="278">
        <v>0</v>
      </c>
      <c r="N25" s="272"/>
      <c r="O25" s="256">
        <v>0</v>
      </c>
      <c r="P25" s="273"/>
      <c r="Q25" s="140">
        <f>'درآمد ناشی از فروش'!Q7</f>
        <v>86063</v>
      </c>
      <c r="R25" s="273"/>
      <c r="S25" s="140">
        <f t="shared" ref="S25:S26" si="2">M25+O25+Q25</f>
        <v>86063</v>
      </c>
      <c r="T25" s="140"/>
      <c r="U25" s="293">
        <f>S25/درآمد!F11</f>
        <v>1.3746969514996544E-7</v>
      </c>
      <c r="V25" s="269"/>
      <c r="W25" s="274"/>
      <c r="X25" s="275"/>
      <c r="Y25" s="276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s="54" customFormat="1" ht="30" customHeight="1">
      <c r="A26" s="104" t="s">
        <v>244</v>
      </c>
      <c r="B26" s="58"/>
      <c r="C26" s="140">
        <v>0</v>
      </c>
      <c r="D26" s="272"/>
      <c r="E26" s="140">
        <v>0</v>
      </c>
      <c r="F26" s="273"/>
      <c r="G26" s="140">
        <f>'درآمد ناشی از فروش'!I8</f>
        <v>0</v>
      </c>
      <c r="H26" s="273"/>
      <c r="I26" s="140">
        <f t="shared" si="1"/>
        <v>0</v>
      </c>
      <c r="J26" s="201"/>
      <c r="K26" s="293">
        <f>I26/درآمد!F11</f>
        <v>0</v>
      </c>
      <c r="L26" s="201"/>
      <c r="M26" s="278">
        <v>0</v>
      </c>
      <c r="N26" s="272"/>
      <c r="O26" s="256">
        <v>0</v>
      </c>
      <c r="P26" s="273"/>
      <c r="Q26" s="140">
        <f>'درآمد ناشی از فروش'!Q8</f>
        <v>82743</v>
      </c>
      <c r="R26" s="273"/>
      <c r="S26" s="140">
        <f t="shared" si="2"/>
        <v>82743</v>
      </c>
      <c r="T26" s="140"/>
      <c r="U26" s="293">
        <f>S26/درآمد!F11</f>
        <v>1.3216661034118716E-7</v>
      </c>
      <c r="V26" s="269"/>
      <c r="W26" s="274"/>
      <c r="X26" s="275"/>
      <c r="Y26" s="27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56"/>
      <c r="AL26" s="56"/>
    </row>
    <row r="27" spans="1:38" ht="30" customHeight="1" thickBot="1">
      <c r="A27" s="11" t="s">
        <v>12</v>
      </c>
      <c r="B27"/>
      <c r="C27" s="209">
        <f>SUM(C8:C26)</f>
        <v>0</v>
      </c>
      <c r="D27" s="212"/>
      <c r="E27" s="193">
        <f>SUM(E8:E26)</f>
        <v>-30656221</v>
      </c>
      <c r="F27" s="249"/>
      <c r="G27" s="193">
        <f>SUM(G8:G26)</f>
        <v>0</v>
      </c>
      <c r="H27" s="249"/>
      <c r="I27" s="193">
        <f>SUM(I8:I26)</f>
        <v>-30656221</v>
      </c>
      <c r="J27" s="192"/>
      <c r="K27" s="328">
        <f>SUM(K8:K26)</f>
        <v>-4.896763249387041E-5</v>
      </c>
      <c r="L27" s="192"/>
      <c r="M27" s="209">
        <f>SUM(M8:M26)</f>
        <v>106886</v>
      </c>
      <c r="N27" s="213">
        <f t="shared" ref="N27:U27" si="3">SUM(N8:N26)</f>
        <v>0</v>
      </c>
      <c r="O27" s="193">
        <f>SUM(O8:O26)</f>
        <v>-158544151</v>
      </c>
      <c r="P27" s="301">
        <f t="shared" si="3"/>
        <v>0</v>
      </c>
      <c r="Q27" s="224">
        <f t="shared" si="3"/>
        <v>-20263418</v>
      </c>
      <c r="R27" s="301">
        <f t="shared" si="3"/>
        <v>0</v>
      </c>
      <c r="S27" s="224">
        <f t="shared" si="3"/>
        <v>-178700683</v>
      </c>
      <c r="T27" s="302">
        <f t="shared" si="3"/>
        <v>0</v>
      </c>
      <c r="U27" s="328">
        <f t="shared" si="3"/>
        <v>-1.5078304573596239E-4</v>
      </c>
      <c r="V27" s="154">
        <v>-1.38</v>
      </c>
      <c r="W27" s="140"/>
      <c r="X27" s="141"/>
      <c r="Y27" s="56"/>
      <c r="Z27" s="55"/>
      <c r="AA27" s="56"/>
      <c r="AB27" s="55"/>
      <c r="AC27" s="53"/>
      <c r="AD27" s="55"/>
      <c r="AE27" s="56"/>
      <c r="AF27" s="55"/>
      <c r="AG27" s="56"/>
      <c r="AH27" s="55"/>
      <c r="AI27" s="56"/>
      <c r="AJ27" s="55"/>
      <c r="AK27" s="387"/>
      <c r="AL27" s="387"/>
    </row>
    <row r="28" spans="1:38" ht="30" customHeight="1" thickTop="1">
      <c r="Q28" s="248"/>
      <c r="W28" s="140"/>
      <c r="X28" s="141"/>
      <c r="Y28" s="56"/>
      <c r="Z28" s="55"/>
      <c r="AA28" s="56"/>
      <c r="AB28" s="55"/>
      <c r="AC28" s="387"/>
      <c r="AD28" s="387"/>
      <c r="AE28" s="56"/>
      <c r="AF28" s="55"/>
      <c r="AG28" s="56"/>
      <c r="AH28" s="55"/>
      <c r="AI28" s="56"/>
      <c r="AJ28" s="55"/>
      <c r="AK28" s="387"/>
      <c r="AL28" s="387"/>
    </row>
    <row r="29" spans="1:38" ht="30" customHeight="1">
      <c r="W29" s="140"/>
      <c r="X29" s="141"/>
      <c r="Y29" s="56"/>
      <c r="Z29" s="55"/>
      <c r="AA29" s="56"/>
      <c r="AB29" s="55"/>
      <c r="AC29" s="387"/>
      <c r="AD29" s="387"/>
      <c r="AE29" s="56"/>
      <c r="AF29" s="55"/>
      <c r="AG29" s="56"/>
      <c r="AH29" s="55"/>
      <c r="AI29" s="56"/>
      <c r="AJ29" s="55"/>
      <c r="AK29" s="387"/>
      <c r="AL29" s="387"/>
    </row>
    <row r="30" spans="1:38" ht="30" customHeight="1">
      <c r="W30" s="140"/>
      <c r="X30" s="141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87"/>
      <c r="AL30" s="387"/>
    </row>
    <row r="31" spans="1:38" ht="30" customHeight="1">
      <c r="W31" s="140"/>
      <c r="X31" s="141"/>
      <c r="Y31" s="56"/>
      <c r="Z31" s="55"/>
      <c r="AA31" s="56"/>
      <c r="AB31" s="55"/>
      <c r="AC31" s="53"/>
      <c r="AD31" s="55"/>
      <c r="AE31" s="56"/>
      <c r="AF31" s="55"/>
      <c r="AG31" s="56"/>
      <c r="AH31" s="55"/>
      <c r="AI31" s="56"/>
      <c r="AJ31" s="55"/>
      <c r="AK31" s="387"/>
      <c r="AL31" s="387"/>
    </row>
    <row r="32" spans="1:38" ht="30" customHeight="1">
      <c r="W32" s="140"/>
      <c r="X32" s="141"/>
      <c r="Y32" s="56"/>
      <c r="Z32" s="55"/>
      <c r="AA32" s="56"/>
      <c r="AB32" s="55"/>
      <c r="AC32" s="57"/>
      <c r="AD32" s="55"/>
      <c r="AE32" s="56"/>
      <c r="AF32" s="55"/>
      <c r="AG32" s="56"/>
      <c r="AH32" s="55"/>
      <c r="AI32" s="56"/>
      <c r="AJ32" s="55"/>
      <c r="AK32" s="389"/>
      <c r="AL32" s="389"/>
    </row>
    <row r="33" spans="23:38" ht="30" customHeight="1">
      <c r="W33" s="70"/>
      <c r="X33" s="142"/>
      <c r="Y33" s="70"/>
      <c r="Z33" s="58"/>
      <c r="AA33" s="70"/>
      <c r="AB33" s="58"/>
      <c r="AC33" s="70"/>
      <c r="AD33" s="58"/>
      <c r="AE33" s="70"/>
      <c r="AF33" s="58"/>
      <c r="AG33" s="70"/>
      <c r="AH33" s="58"/>
      <c r="AI33" s="70"/>
      <c r="AJ33" s="58"/>
      <c r="AK33" s="390"/>
      <c r="AL33" s="390"/>
    </row>
  </sheetData>
  <mergeCells count="29">
    <mergeCell ref="AC29:AD29"/>
    <mergeCell ref="AK29:AL29"/>
    <mergeCell ref="AC28:AD28"/>
    <mergeCell ref="AK28:AL28"/>
    <mergeCell ref="AK30:AL30"/>
    <mergeCell ref="AK31:AL31"/>
    <mergeCell ref="AK32:AL32"/>
    <mergeCell ref="AK33:AL33"/>
    <mergeCell ref="AK27:AL27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39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44" customWidth="1"/>
    <col min="6" max="6" width="1.28515625" style="171" customWidth="1"/>
    <col min="7" max="7" width="17" style="241" customWidth="1"/>
    <col min="8" max="8" width="1.28515625" style="241" customWidth="1"/>
    <col min="9" max="9" width="22.28515625" style="241" bestFit="1" customWidth="1"/>
    <col min="10" max="10" width="1.28515625" style="54" customWidth="1"/>
    <col min="11" max="11" width="12.28515625" style="289" customWidth="1"/>
    <col min="12" max="12" width="0.7109375" style="289" customWidth="1"/>
    <col min="13" max="13" width="15.85546875" style="289" customWidth="1"/>
    <col min="14" max="14" width="0.7109375" style="54" customWidth="1"/>
    <col min="15" max="15" width="18.5703125" style="228" bestFit="1" customWidth="1"/>
    <col min="16" max="16" width="1.28515625" style="228" customWidth="1"/>
    <col min="17" max="17" width="18.42578125" style="228" bestFit="1" customWidth="1"/>
    <col min="18" max="18" width="1.28515625" style="228" customWidth="1"/>
    <col min="19" max="19" width="18.7109375" style="228" bestFit="1" customWidth="1"/>
    <col min="20" max="20" width="0.5703125" style="54" customWidth="1"/>
    <col min="21" max="21" width="16.85546875" style="284" customWidth="1"/>
    <col min="22" max="22" width="0.28515625" style="54" customWidth="1"/>
    <col min="23" max="23" width="24.85546875" style="96" bestFit="1" customWidth="1"/>
    <col min="24" max="24" width="18.7109375" style="259" customWidth="1"/>
    <col min="25" max="16384" width="9.140625" style="54"/>
  </cols>
  <sheetData>
    <row r="1" spans="1:24" ht="30" customHeight="1">
      <c r="A1" s="385" t="s">
        <v>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</row>
    <row r="2" spans="1:24" ht="30" customHeight="1">
      <c r="A2" s="385" t="s">
        <v>79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</row>
    <row r="3" spans="1:24" ht="30" customHeight="1">
      <c r="A3" s="385" t="s">
        <v>320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</row>
    <row r="4" spans="1:24" s="87" customFormat="1" ht="30" customHeight="1">
      <c r="A4" s="391" t="s">
        <v>146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W4" s="260"/>
      <c r="X4" s="261"/>
    </row>
    <row r="5" spans="1:24" ht="24" customHeight="1">
      <c r="E5" s="345" t="s">
        <v>90</v>
      </c>
      <c r="F5" s="345"/>
      <c r="G5" s="345"/>
      <c r="H5" s="345"/>
      <c r="I5" s="345"/>
      <c r="J5" s="345"/>
      <c r="K5" s="345"/>
      <c r="L5" s="159"/>
      <c r="M5" s="159"/>
      <c r="O5" s="357" t="str">
        <f>'درآمد سرمایه گذاری در سهام'!$M$5</f>
        <v>از ابتدای سال مالی تا پایان ماه</v>
      </c>
      <c r="P5" s="357"/>
      <c r="Q5" s="357"/>
      <c r="R5" s="357"/>
      <c r="S5" s="357"/>
      <c r="T5" s="357"/>
      <c r="U5" s="357"/>
    </row>
    <row r="6" spans="1:24" ht="24" customHeight="1">
      <c r="C6" s="394" t="s">
        <v>283</v>
      </c>
      <c r="D6" s="321"/>
      <c r="E6" s="392" t="s">
        <v>93</v>
      </c>
      <c r="F6" s="208"/>
      <c r="G6" s="379" t="s">
        <v>94</v>
      </c>
      <c r="H6" s="240"/>
      <c r="I6" s="359" t="s">
        <v>12</v>
      </c>
      <c r="J6" s="359"/>
      <c r="K6" s="359"/>
      <c r="L6" s="159"/>
      <c r="M6" s="396" t="s">
        <v>283</v>
      </c>
      <c r="N6" s="321"/>
      <c r="O6" s="379" t="s">
        <v>93</v>
      </c>
      <c r="P6" s="245"/>
      <c r="Q6" s="379" t="s">
        <v>94</v>
      </c>
      <c r="R6" s="245"/>
      <c r="S6" s="359" t="s">
        <v>12</v>
      </c>
      <c r="T6" s="359"/>
      <c r="U6" s="359"/>
    </row>
    <row r="7" spans="1:24" ht="38.25" customHeight="1">
      <c r="A7" s="60" t="s">
        <v>26</v>
      </c>
      <c r="C7" s="395"/>
      <c r="E7" s="393"/>
      <c r="G7" s="380"/>
      <c r="I7" s="242" t="s">
        <v>69</v>
      </c>
      <c r="J7" s="79"/>
      <c r="K7" s="285" t="s">
        <v>82</v>
      </c>
      <c r="L7" s="322"/>
      <c r="M7" s="397"/>
      <c r="O7" s="380"/>
      <c r="Q7" s="380"/>
      <c r="S7" s="242" t="s">
        <v>69</v>
      </c>
      <c r="T7" s="79"/>
      <c r="U7" s="283" t="s">
        <v>82</v>
      </c>
    </row>
    <row r="8" spans="1:24" ht="30" customHeight="1">
      <c r="A8" s="354" t="s">
        <v>224</v>
      </c>
      <c r="B8" s="354"/>
      <c r="C8" s="253">
        <v>0</v>
      </c>
      <c r="D8" s="253"/>
      <c r="E8" s="262">
        <v>0</v>
      </c>
      <c r="F8" s="263"/>
      <c r="G8" s="262">
        <f>'درآمد ناشی از فروش'!I17</f>
        <v>0</v>
      </c>
      <c r="H8" s="262"/>
      <c r="I8" s="262">
        <f t="shared" ref="I8:I11" si="0">C8+E8+G8</f>
        <v>0</v>
      </c>
      <c r="J8" s="264"/>
      <c r="K8" s="286">
        <f>I8/درآمد!F11</f>
        <v>0</v>
      </c>
      <c r="L8" s="303"/>
      <c r="M8" s="262">
        <v>0</v>
      </c>
      <c r="N8" s="266"/>
      <c r="O8" s="267">
        <v>0</v>
      </c>
      <c r="P8" s="263"/>
      <c r="Q8" s="262">
        <f>'درآمد ناشی از فروش'!Q17</f>
        <v>3726336411</v>
      </c>
      <c r="R8" s="262"/>
      <c r="S8" s="262">
        <f t="shared" ref="S8:S11" si="1">M8+O8+Q8</f>
        <v>3726336411</v>
      </c>
      <c r="T8" s="266"/>
      <c r="U8" s="295">
        <f>S8/درآمد!F11</f>
        <v>5.9521319317986394E-3</v>
      </c>
      <c r="V8" s="266">
        <v>0</v>
      </c>
      <c r="X8" s="268"/>
    </row>
    <row r="9" spans="1:24" ht="30" customHeight="1">
      <c r="A9" s="354" t="s">
        <v>215</v>
      </c>
      <c r="B9" s="354"/>
      <c r="C9" s="253">
        <v>0</v>
      </c>
      <c r="D9" s="253"/>
      <c r="E9" s="262">
        <f>'درآمد ناشی از تغییر قیمت اوراق'!I14</f>
        <v>2313037872</v>
      </c>
      <c r="F9" s="263"/>
      <c r="G9" s="262">
        <f>'درآمد ناشی از فروش'!I15</f>
        <v>0</v>
      </c>
      <c r="H9" s="262"/>
      <c r="I9" s="262">
        <f t="shared" si="0"/>
        <v>2313037872</v>
      </c>
      <c r="J9" s="264"/>
      <c r="K9" s="286">
        <f>I9/درآمد!F11</f>
        <v>3.6946493979313384E-3</v>
      </c>
      <c r="L9" s="303"/>
      <c r="M9" s="262">
        <v>0</v>
      </c>
      <c r="N9" s="266"/>
      <c r="O9" s="262">
        <f>'درآمد ناشی از تغییر قیمت اوراق'!Q14</f>
        <v>1757839632</v>
      </c>
      <c r="P9" s="263"/>
      <c r="Q9" s="262">
        <f>'درآمد ناشی از فروش'!Q15</f>
        <v>-2426308549</v>
      </c>
      <c r="R9" s="262"/>
      <c r="S9" s="262">
        <f t="shared" si="1"/>
        <v>-668468917</v>
      </c>
      <c r="T9" s="266"/>
      <c r="U9" s="303">
        <f>S9/درآمد!F11</f>
        <v>-1.067755228579268E-3</v>
      </c>
      <c r="V9" s="266">
        <v>0.02</v>
      </c>
      <c r="X9" s="268"/>
    </row>
    <row r="10" spans="1:24" ht="30" customHeight="1">
      <c r="A10" s="354" t="s">
        <v>214</v>
      </c>
      <c r="B10" s="354"/>
      <c r="C10" s="253">
        <v>0</v>
      </c>
      <c r="D10" s="253"/>
      <c r="E10" s="262">
        <f>'درآمد ناشی از تغییر قیمت اوراق'!I7</f>
        <v>9071336383</v>
      </c>
      <c r="F10" s="263"/>
      <c r="G10" s="262">
        <f>'درآمد ناشی از فروش'!I16</f>
        <v>0</v>
      </c>
      <c r="H10" s="262"/>
      <c r="I10" s="262">
        <f t="shared" si="0"/>
        <v>9071336383</v>
      </c>
      <c r="J10" s="264"/>
      <c r="K10" s="286">
        <f>I10/درآمد!F11</f>
        <v>1.4489778966266574E-2</v>
      </c>
      <c r="L10" s="303"/>
      <c r="M10" s="262">
        <v>0</v>
      </c>
      <c r="N10" s="266"/>
      <c r="O10" s="262">
        <f>'درآمد ناشی از تغییر قیمت اوراق'!Q7</f>
        <v>27185539942</v>
      </c>
      <c r="P10" s="263"/>
      <c r="Q10" s="262">
        <f>'درآمد ناشی از فروش'!Q16</f>
        <v>-32186115</v>
      </c>
      <c r="R10" s="262"/>
      <c r="S10" s="262">
        <f t="shared" si="1"/>
        <v>27153353827</v>
      </c>
      <c r="T10" s="266"/>
      <c r="U10" s="290">
        <f>S10/درآمد!F11</f>
        <v>4.3372451261248592E-2</v>
      </c>
      <c r="V10" s="266">
        <v>-0.04</v>
      </c>
      <c r="X10" s="268"/>
    </row>
    <row r="11" spans="1:24" ht="30" customHeight="1">
      <c r="A11" s="354" t="s">
        <v>181</v>
      </c>
      <c r="B11" s="354"/>
      <c r="C11" s="253">
        <v>0</v>
      </c>
      <c r="D11" s="253"/>
      <c r="E11" s="262">
        <f>'درآمد ناشی از تغییر قیمت اوراق'!I10</f>
        <v>28310365</v>
      </c>
      <c r="F11" s="263"/>
      <c r="G11" s="262">
        <v>0</v>
      </c>
      <c r="H11" s="262"/>
      <c r="I11" s="262">
        <f t="shared" si="0"/>
        <v>28310365</v>
      </c>
      <c r="J11" s="264"/>
      <c r="K11" s="286">
        <f>I11/درآمد!F11</f>
        <v>4.5220562217610951E-5</v>
      </c>
      <c r="L11" s="303"/>
      <c r="M11" s="262">
        <v>0</v>
      </c>
      <c r="N11" s="266"/>
      <c r="O11" s="262">
        <f>'درآمد ناشی از تغییر قیمت اوراق'!Q10</f>
        <v>2097849865</v>
      </c>
      <c r="P11" s="263"/>
      <c r="Q11" s="262">
        <v>0</v>
      </c>
      <c r="R11" s="262"/>
      <c r="S11" s="262">
        <f t="shared" si="1"/>
        <v>2097849865</v>
      </c>
      <c r="T11" s="266"/>
      <c r="U11" s="290">
        <f>S11/درآمد!F11</f>
        <v>3.350926430776828E-3</v>
      </c>
      <c r="V11" s="266">
        <v>0.72</v>
      </c>
      <c r="X11" s="268"/>
    </row>
    <row r="12" spans="1:24" ht="30" customHeight="1">
      <c r="A12" s="354" t="s">
        <v>182</v>
      </c>
      <c r="B12" s="354"/>
      <c r="C12" s="253">
        <v>0</v>
      </c>
      <c r="D12" s="253"/>
      <c r="E12" s="262">
        <v>0</v>
      </c>
      <c r="F12" s="263"/>
      <c r="G12" s="262">
        <f>'درآمد ناشی از فروش'!I24</f>
        <v>0</v>
      </c>
      <c r="H12" s="262"/>
      <c r="I12" s="262">
        <f>C12+E12+G12</f>
        <v>0</v>
      </c>
      <c r="J12" s="264"/>
      <c r="K12" s="286">
        <f>I12/درآمد!F11</f>
        <v>0</v>
      </c>
      <c r="L12" s="303"/>
      <c r="M12" s="262">
        <v>327600000</v>
      </c>
      <c r="N12" s="266"/>
      <c r="O12" s="262">
        <v>0</v>
      </c>
      <c r="P12" s="263"/>
      <c r="Q12" s="262">
        <f>'درآمد ناشی از فروش'!Q24</f>
        <v>5101904131</v>
      </c>
      <c r="R12" s="262"/>
      <c r="S12" s="262">
        <f>M12+O12+Q12</f>
        <v>5429504131</v>
      </c>
      <c r="T12" s="266"/>
      <c r="U12" s="290">
        <f>S12/درآمد!F11</f>
        <v>8.6726267699713932E-3</v>
      </c>
      <c r="V12" s="266">
        <v>0.06</v>
      </c>
      <c r="X12" s="268"/>
    </row>
    <row r="13" spans="1:24" ht="30" customHeight="1">
      <c r="A13" s="354" t="s">
        <v>183</v>
      </c>
      <c r="B13" s="354"/>
      <c r="C13" s="253">
        <v>0</v>
      </c>
      <c r="D13" s="253"/>
      <c r="E13" s="262">
        <v>0</v>
      </c>
      <c r="F13" s="263"/>
      <c r="G13" s="262">
        <f>'درآمد ناشی از فروش'!I28</f>
        <v>0</v>
      </c>
      <c r="H13" s="262"/>
      <c r="I13" s="262">
        <f t="shared" ref="I13:I37" si="2">C13+E13+G13</f>
        <v>0</v>
      </c>
      <c r="J13" s="264"/>
      <c r="K13" s="286">
        <f>I13/درآمد!F11</f>
        <v>0</v>
      </c>
      <c r="L13" s="286"/>
      <c r="M13" s="262">
        <v>0</v>
      </c>
      <c r="N13" s="266"/>
      <c r="O13" s="262">
        <v>0</v>
      </c>
      <c r="P13" s="263"/>
      <c r="Q13" s="262">
        <f>'درآمد ناشی از فروش'!Q28</f>
        <v>12915274842</v>
      </c>
      <c r="R13" s="262"/>
      <c r="S13" s="262">
        <f t="shared" ref="S13:S37" si="3">M13+O13+Q13</f>
        <v>12915274842</v>
      </c>
      <c r="T13" s="266"/>
      <c r="U13" s="290">
        <f>S13/درآمد!F11</f>
        <v>2.0629758378254977E-2</v>
      </c>
      <c r="V13" s="266">
        <v>0.18</v>
      </c>
      <c r="X13" s="268"/>
    </row>
    <row r="14" spans="1:24" ht="30" customHeight="1">
      <c r="A14" s="354" t="s">
        <v>213</v>
      </c>
      <c r="B14" s="354"/>
      <c r="C14" s="253">
        <v>0</v>
      </c>
      <c r="D14" s="253"/>
      <c r="E14" s="262">
        <v>0</v>
      </c>
      <c r="F14" s="263"/>
      <c r="G14" s="262">
        <f>'درآمد ناشی از فروش'!I14</f>
        <v>0</v>
      </c>
      <c r="H14" s="262"/>
      <c r="I14" s="262">
        <f t="shared" si="2"/>
        <v>0</v>
      </c>
      <c r="J14" s="264"/>
      <c r="K14" s="286">
        <f>I14/درآمد!F11</f>
        <v>0</v>
      </c>
      <c r="L14" s="303"/>
      <c r="M14" s="262">
        <v>0</v>
      </c>
      <c r="N14" s="266"/>
      <c r="O14" s="262">
        <v>0</v>
      </c>
      <c r="P14" s="263"/>
      <c r="Q14" s="262">
        <f>'درآمد ناشی از فروش'!Q14</f>
        <v>-3899983709</v>
      </c>
      <c r="R14" s="262"/>
      <c r="S14" s="262">
        <f t="shared" si="3"/>
        <v>-3899983709</v>
      </c>
      <c r="T14" s="266"/>
      <c r="U14" s="303">
        <f>S14/درآمد!F11</f>
        <v>-6.2295013137592409E-3</v>
      </c>
      <c r="V14" s="266">
        <v>1.5</v>
      </c>
      <c r="X14" s="268"/>
    </row>
    <row r="15" spans="1:24" ht="30" customHeight="1">
      <c r="A15" s="354" t="s">
        <v>212</v>
      </c>
      <c r="B15" s="354"/>
      <c r="C15" s="253">
        <v>0</v>
      </c>
      <c r="D15" s="253"/>
      <c r="E15" s="262">
        <f>'درآمد ناشی از تغییر قیمت اوراق'!I8</f>
        <v>326524352</v>
      </c>
      <c r="F15" s="263"/>
      <c r="G15" s="262">
        <v>0</v>
      </c>
      <c r="H15" s="262"/>
      <c r="I15" s="262">
        <f t="shared" si="2"/>
        <v>326524352</v>
      </c>
      <c r="J15" s="264"/>
      <c r="K15" s="286">
        <f>I15/درآمد!F11</f>
        <v>5.2156214782752175E-4</v>
      </c>
      <c r="L15" s="303"/>
      <c r="M15" s="262">
        <v>0</v>
      </c>
      <c r="N15" s="266"/>
      <c r="O15" s="262">
        <f>'درآمد ناشی از تغییر قیمت اوراق'!Q8</f>
        <v>2965307072</v>
      </c>
      <c r="P15" s="263"/>
      <c r="Q15" s="262">
        <v>0</v>
      </c>
      <c r="R15" s="262"/>
      <c r="S15" s="262">
        <f t="shared" si="3"/>
        <v>2965307072</v>
      </c>
      <c r="T15" s="266"/>
      <c r="U15" s="290">
        <f>S15/درآمد!F11</f>
        <v>4.7365285803873513E-3</v>
      </c>
      <c r="V15" s="266">
        <v>0</v>
      </c>
      <c r="X15" s="268"/>
    </row>
    <row r="16" spans="1:24" ht="30" customHeight="1">
      <c r="A16" s="354" t="s">
        <v>211</v>
      </c>
      <c r="B16" s="354"/>
      <c r="C16" s="253">
        <v>0</v>
      </c>
      <c r="D16" s="253"/>
      <c r="E16" s="262">
        <f>'درآمد ناشی از تغییر قیمت اوراق'!I15</f>
        <v>6002312320</v>
      </c>
      <c r="F16" s="263"/>
      <c r="G16" s="262">
        <f>'درآمد ناشی از فروش'!I29</f>
        <v>955018204</v>
      </c>
      <c r="H16" s="262"/>
      <c r="I16" s="262">
        <f t="shared" si="2"/>
        <v>6957330524</v>
      </c>
      <c r="J16" s="264"/>
      <c r="K16" s="286">
        <f>I16/درآمد!F11</f>
        <v>1.1113046328757181E-2</v>
      </c>
      <c r="L16" s="286"/>
      <c r="M16" s="262">
        <v>0</v>
      </c>
      <c r="N16" s="266"/>
      <c r="O16" s="267">
        <f>'درآمد ناشی از تغییر قیمت اوراق'!Q15</f>
        <v>18772572573</v>
      </c>
      <c r="P16" s="263"/>
      <c r="Q16" s="262">
        <f>'درآمد ناشی از فروش'!Q29</f>
        <v>5165024838</v>
      </c>
      <c r="R16" s="262"/>
      <c r="S16" s="262">
        <f t="shared" si="3"/>
        <v>23937597411</v>
      </c>
      <c r="T16" s="266"/>
      <c r="U16" s="290">
        <f>S16/درآمد!F11</f>
        <v>3.8235876261724228E-2</v>
      </c>
      <c r="V16" s="266">
        <v>7.0000000000000007E-2</v>
      </c>
      <c r="X16" s="268"/>
    </row>
    <row r="17" spans="1:24" ht="30" customHeight="1">
      <c r="A17" s="354" t="s">
        <v>196</v>
      </c>
      <c r="B17" s="354"/>
      <c r="C17" s="253">
        <v>0</v>
      </c>
      <c r="D17" s="253"/>
      <c r="E17" s="262">
        <v>0</v>
      </c>
      <c r="F17" s="263"/>
      <c r="G17" s="262">
        <f>'درآمد ناشی از فروش'!I20</f>
        <v>33900601949</v>
      </c>
      <c r="H17" s="262"/>
      <c r="I17" s="262">
        <f t="shared" si="2"/>
        <v>33900601949</v>
      </c>
      <c r="J17" s="264"/>
      <c r="K17" s="286">
        <f>I17/درآمد!F11</f>
        <v>5.4149929880777506E-2</v>
      </c>
      <c r="L17" s="286"/>
      <c r="M17" s="262">
        <v>0</v>
      </c>
      <c r="N17" s="266"/>
      <c r="O17" s="267">
        <v>0</v>
      </c>
      <c r="P17" s="263"/>
      <c r="Q17" s="262">
        <f>'درآمد ناشی از فروش'!Q20</f>
        <v>45722987755</v>
      </c>
      <c r="R17" s="262"/>
      <c r="S17" s="262">
        <f t="shared" si="3"/>
        <v>45722987755</v>
      </c>
      <c r="T17" s="266"/>
      <c r="U17" s="290">
        <f>S17/درآمد!F11</f>
        <v>7.3034000534787924E-2</v>
      </c>
      <c r="V17" s="266">
        <v>0.06</v>
      </c>
      <c r="X17" s="268"/>
    </row>
    <row r="18" spans="1:24" ht="30" customHeight="1">
      <c r="A18" s="354" t="s">
        <v>210</v>
      </c>
      <c r="B18" s="354"/>
      <c r="C18" s="253">
        <v>0</v>
      </c>
      <c r="D18" s="253"/>
      <c r="E18" s="262">
        <v>0</v>
      </c>
      <c r="F18" s="263"/>
      <c r="G18" s="262">
        <f>'درآمد ناشی از فروش'!I30</f>
        <v>0</v>
      </c>
      <c r="H18" s="262"/>
      <c r="I18" s="262">
        <f t="shared" si="2"/>
        <v>0</v>
      </c>
      <c r="J18" s="264"/>
      <c r="K18" s="286">
        <f>I18/درآمد!F11</f>
        <v>0</v>
      </c>
      <c r="L18" s="286"/>
      <c r="M18" s="262">
        <v>0</v>
      </c>
      <c r="N18" s="266"/>
      <c r="O18" s="262">
        <v>0</v>
      </c>
      <c r="P18" s="263"/>
      <c r="Q18" s="262">
        <f>'درآمد ناشی از فروش'!Q30</f>
        <v>4443139</v>
      </c>
      <c r="R18" s="262"/>
      <c r="S18" s="262">
        <f t="shared" si="3"/>
        <v>4443139</v>
      </c>
      <c r="T18" s="266"/>
      <c r="U18" s="286">
        <f>S18/درآمد!F11</f>
        <v>7.0970912452380498E-6</v>
      </c>
      <c r="V18" s="266">
        <v>0.41</v>
      </c>
      <c r="X18" s="268"/>
    </row>
    <row r="19" spans="1:24" ht="30" customHeight="1">
      <c r="A19" s="354" t="s">
        <v>209</v>
      </c>
      <c r="B19" s="354"/>
      <c r="C19" s="253">
        <v>0</v>
      </c>
      <c r="D19" s="253"/>
      <c r="E19" s="262">
        <f>'درآمد ناشی از تغییر قیمت اوراق'!I18</f>
        <v>-169754947</v>
      </c>
      <c r="F19" s="263"/>
      <c r="G19" s="262">
        <v>0</v>
      </c>
      <c r="H19" s="262"/>
      <c r="I19" s="262">
        <f t="shared" si="2"/>
        <v>-169754947</v>
      </c>
      <c r="J19" s="264"/>
      <c r="K19" s="287">
        <f>I19/درآمد!F11</f>
        <v>-2.7115207248513924E-4</v>
      </c>
      <c r="L19" s="303"/>
      <c r="M19" s="262">
        <v>0</v>
      </c>
      <c r="N19" s="266"/>
      <c r="O19" s="262">
        <f>'درآمد ناشی از تغییر قیمت اوراق'!Q18</f>
        <v>2038723389</v>
      </c>
      <c r="P19" s="263"/>
      <c r="Q19" s="262">
        <v>0</v>
      </c>
      <c r="R19" s="262"/>
      <c r="S19" s="262">
        <f t="shared" si="3"/>
        <v>2038723389</v>
      </c>
      <c r="T19" s="266"/>
      <c r="U19" s="286">
        <f>S19/درآمد!F11</f>
        <v>3.2564828414177334E-3</v>
      </c>
      <c r="V19" s="266">
        <v>0</v>
      </c>
      <c r="X19" s="268"/>
    </row>
    <row r="20" spans="1:24" ht="30" customHeight="1">
      <c r="A20" s="354" t="s">
        <v>208</v>
      </c>
      <c r="B20" s="354"/>
      <c r="C20" s="253">
        <v>0</v>
      </c>
      <c r="D20" s="253"/>
      <c r="E20" s="262">
        <v>0</v>
      </c>
      <c r="F20" s="263"/>
      <c r="G20" s="262">
        <f>'درآمد ناشی از فروش'!I19</f>
        <v>0</v>
      </c>
      <c r="H20" s="262"/>
      <c r="I20" s="262">
        <f t="shared" si="2"/>
        <v>0</v>
      </c>
      <c r="J20" s="264"/>
      <c r="K20" s="286">
        <f>I20/درآمد!F11</f>
        <v>0</v>
      </c>
      <c r="L20" s="286"/>
      <c r="M20" s="262">
        <v>0</v>
      </c>
      <c r="N20" s="266"/>
      <c r="O20" s="262">
        <v>0</v>
      </c>
      <c r="P20" s="263"/>
      <c r="Q20" s="262">
        <f>'درآمد ناشی از فروش'!Q19</f>
        <v>5296903544</v>
      </c>
      <c r="R20" s="262"/>
      <c r="S20" s="262">
        <f t="shared" si="3"/>
        <v>5296903544</v>
      </c>
      <c r="T20" s="266"/>
      <c r="U20" s="286">
        <f>S20/درآمد!F11</f>
        <v>8.4608219029368194E-3</v>
      </c>
      <c r="V20" s="266">
        <v>0</v>
      </c>
      <c r="X20" s="268"/>
    </row>
    <row r="21" spans="1:24" ht="30" customHeight="1">
      <c r="A21" s="354" t="s">
        <v>207</v>
      </c>
      <c r="B21" s="354"/>
      <c r="C21" s="253">
        <v>0</v>
      </c>
      <c r="D21" s="253"/>
      <c r="E21" s="262">
        <f>'درآمد ناشی از تغییر قیمت اوراق'!I9</f>
        <v>2406949244</v>
      </c>
      <c r="F21" s="263"/>
      <c r="G21" s="262">
        <f>'درآمد ناشی از فروش'!I31</f>
        <v>0</v>
      </c>
      <c r="H21" s="262"/>
      <c r="I21" s="262">
        <f t="shared" si="2"/>
        <v>2406949244</v>
      </c>
      <c r="J21" s="264"/>
      <c r="K21" s="286">
        <f>I21/درآمد!F11</f>
        <v>3.844655413059268E-3</v>
      </c>
      <c r="L21" s="303"/>
      <c r="M21" s="262">
        <v>0</v>
      </c>
      <c r="N21" s="266"/>
      <c r="O21" s="262">
        <f>'درآمد ناشی از تغییر قیمت اوراق'!Q9</f>
        <v>14531557131</v>
      </c>
      <c r="P21" s="263"/>
      <c r="Q21" s="262">
        <f>'درآمد ناشی از فروش'!Q31</f>
        <v>1146527</v>
      </c>
      <c r="R21" s="262"/>
      <c r="S21" s="262">
        <f t="shared" si="3"/>
        <v>14532703658</v>
      </c>
      <c r="T21" s="266"/>
      <c r="U21" s="286">
        <f>S21/درآمد!F11</f>
        <v>2.3213301204583241E-2</v>
      </c>
      <c r="V21" s="266">
        <v>0.1</v>
      </c>
      <c r="X21" s="268"/>
    </row>
    <row r="22" spans="1:24" ht="30" customHeight="1">
      <c r="A22" s="354" t="s">
        <v>206</v>
      </c>
      <c r="B22" s="354"/>
      <c r="C22" s="253">
        <v>0</v>
      </c>
      <c r="D22" s="253"/>
      <c r="E22" s="262">
        <v>0</v>
      </c>
      <c r="F22" s="263"/>
      <c r="G22" s="262">
        <f>'درآمد ناشی از فروش'!I25</f>
        <v>0</v>
      </c>
      <c r="H22" s="262"/>
      <c r="I22" s="262">
        <f t="shared" si="2"/>
        <v>0</v>
      </c>
      <c r="J22" s="264"/>
      <c r="K22" s="286">
        <f>I22/درآمد!F11</f>
        <v>0</v>
      </c>
      <c r="L22" s="286"/>
      <c r="M22" s="262">
        <v>0</v>
      </c>
      <c r="N22" s="266"/>
      <c r="O22" s="262">
        <v>0</v>
      </c>
      <c r="P22" s="263"/>
      <c r="Q22" s="262">
        <f>'درآمد ناشی از فروش'!Q25</f>
        <v>937566373</v>
      </c>
      <c r="R22" s="262"/>
      <c r="S22" s="262">
        <f t="shared" si="3"/>
        <v>937566373</v>
      </c>
      <c r="T22" s="266"/>
      <c r="U22" s="286">
        <f>S22/درآمد!F11</f>
        <v>1.4975885511679676E-3</v>
      </c>
      <c r="V22" s="266">
        <v>-0.15</v>
      </c>
      <c r="X22" s="268"/>
    </row>
    <row r="23" spans="1:24" ht="30" customHeight="1">
      <c r="A23" s="354" t="s">
        <v>205</v>
      </c>
      <c r="B23" s="354"/>
      <c r="C23" s="253">
        <v>0</v>
      </c>
      <c r="D23" s="253"/>
      <c r="E23" s="262">
        <v>0</v>
      </c>
      <c r="F23" s="263"/>
      <c r="G23" s="262">
        <f>'درآمد ناشی از فروش'!I23</f>
        <v>54661667063</v>
      </c>
      <c r="H23" s="262"/>
      <c r="I23" s="262">
        <f t="shared" si="2"/>
        <v>54661667063</v>
      </c>
      <c r="J23" s="264"/>
      <c r="K23" s="286">
        <f>I23/درآمد!F11</f>
        <v>8.7311884404907072E-2</v>
      </c>
      <c r="L23" s="286"/>
      <c r="M23" s="262">
        <v>0</v>
      </c>
      <c r="N23" s="266"/>
      <c r="O23" s="267">
        <v>0</v>
      </c>
      <c r="P23" s="263"/>
      <c r="Q23" s="262">
        <f>'درآمد ناشی از فروش'!Q23</f>
        <v>76876661791</v>
      </c>
      <c r="R23" s="262"/>
      <c r="S23" s="262">
        <f t="shared" si="3"/>
        <v>76876661791</v>
      </c>
      <c r="T23" s="266"/>
      <c r="U23" s="290">
        <f>S23/درآمد!F11</f>
        <v>0.12279622207633671</v>
      </c>
      <c r="V23" s="266">
        <v>0.15</v>
      </c>
      <c r="X23" s="268"/>
    </row>
    <row r="24" spans="1:24" ht="30" customHeight="1">
      <c r="A24" s="253" t="s">
        <v>225</v>
      </c>
      <c r="B24" s="253"/>
      <c r="C24" s="253">
        <v>0</v>
      </c>
      <c r="D24" s="253"/>
      <c r="E24" s="267">
        <v>0</v>
      </c>
      <c r="F24" s="263"/>
      <c r="G24" s="262">
        <f>'درآمد ناشی از فروش'!I18</f>
        <v>0</v>
      </c>
      <c r="H24" s="262"/>
      <c r="I24" s="262">
        <f t="shared" si="2"/>
        <v>0</v>
      </c>
      <c r="J24" s="264"/>
      <c r="K24" s="286">
        <f>I24/درآمد!F11</f>
        <v>0</v>
      </c>
      <c r="L24" s="286"/>
      <c r="M24" s="262">
        <v>0</v>
      </c>
      <c r="N24" s="266"/>
      <c r="O24" s="267">
        <v>0</v>
      </c>
      <c r="P24" s="263"/>
      <c r="Q24" s="262">
        <f>'درآمد ناشی از فروش'!Q18</f>
        <v>1327656081</v>
      </c>
      <c r="R24" s="262"/>
      <c r="S24" s="262">
        <f t="shared" si="3"/>
        <v>1327656081</v>
      </c>
      <c r="T24" s="266"/>
      <c r="U24" s="290">
        <f>S24/درآمد!F11</f>
        <v>2.1206845766365084E-3</v>
      </c>
      <c r="V24" s="266"/>
      <c r="X24" s="268"/>
    </row>
    <row r="25" spans="1:24" ht="30" customHeight="1">
      <c r="A25" s="253" t="s">
        <v>217</v>
      </c>
      <c r="B25" s="253"/>
      <c r="C25" s="253">
        <v>0</v>
      </c>
      <c r="D25" s="253"/>
      <c r="E25" s="262">
        <f>'درآمد ناشی از تغییر قیمت اوراق'!I16</f>
        <v>228921867</v>
      </c>
      <c r="F25" s="263"/>
      <c r="G25" s="262">
        <v>0</v>
      </c>
      <c r="H25" s="262"/>
      <c r="I25" s="262">
        <f t="shared" si="2"/>
        <v>228921867</v>
      </c>
      <c r="J25" s="264"/>
      <c r="K25" s="286">
        <f>I25/درآمد!F11</f>
        <v>3.6566026364001874E-4</v>
      </c>
      <c r="L25" s="303"/>
      <c r="M25" s="262">
        <v>0</v>
      </c>
      <c r="N25" s="266"/>
      <c r="O25" s="267">
        <f>'درآمد ناشی از تغییر قیمت اوراق'!Q16</f>
        <v>2296982688</v>
      </c>
      <c r="P25" s="263"/>
      <c r="Q25" s="262">
        <v>0</v>
      </c>
      <c r="R25" s="262"/>
      <c r="S25" s="262">
        <f t="shared" si="3"/>
        <v>2296982688</v>
      </c>
      <c r="T25" s="266"/>
      <c r="U25" s="290">
        <f>S25/درآمد!F11</f>
        <v>3.6690042164938264E-3</v>
      </c>
      <c r="V25" s="266"/>
      <c r="X25" s="268"/>
    </row>
    <row r="26" spans="1:24" ht="30" customHeight="1">
      <c r="A26" s="253" t="s">
        <v>218</v>
      </c>
      <c r="B26" s="253"/>
      <c r="C26" s="253">
        <v>0</v>
      </c>
      <c r="D26" s="253"/>
      <c r="E26" s="262">
        <f>'درآمد ناشی از تغییر قیمت اوراق'!I17</f>
        <v>839002500</v>
      </c>
      <c r="F26" s="263"/>
      <c r="G26" s="262">
        <v>0</v>
      </c>
      <c r="H26" s="262"/>
      <c r="I26" s="262">
        <f t="shared" si="2"/>
        <v>839002500</v>
      </c>
      <c r="J26" s="264"/>
      <c r="K26" s="286">
        <f>I26/درآمد!F11</f>
        <v>1.3401510277942772E-3</v>
      </c>
      <c r="L26" s="303"/>
      <c r="M26" s="262">
        <v>0</v>
      </c>
      <c r="N26" s="266"/>
      <c r="O26" s="262">
        <f>'درآمد ناشی از تغییر قیمت اوراق'!Q17</f>
        <v>20241602</v>
      </c>
      <c r="P26" s="263"/>
      <c r="Q26" s="262">
        <v>0</v>
      </c>
      <c r="R26" s="262"/>
      <c r="S26" s="262">
        <f t="shared" si="3"/>
        <v>20241602</v>
      </c>
      <c r="T26" s="266"/>
      <c r="U26" s="290">
        <f>S26/درآمد!F11</f>
        <v>3.2332208455281954E-5</v>
      </c>
      <c r="V26" s="266"/>
      <c r="X26" s="268"/>
    </row>
    <row r="27" spans="1:24" ht="30" customHeight="1">
      <c r="A27" s="253" t="s">
        <v>202</v>
      </c>
      <c r="B27" s="253"/>
      <c r="C27" s="253">
        <v>0</v>
      </c>
      <c r="D27" s="253"/>
      <c r="E27" s="262">
        <f>'درآمد ناشی از تغییر قیمت اوراق'!I11</f>
        <v>5943821868</v>
      </c>
      <c r="F27" s="263"/>
      <c r="G27" s="262">
        <f>'درآمد ناشی از فروش'!I27</f>
        <v>0</v>
      </c>
      <c r="H27" s="262"/>
      <c r="I27" s="262">
        <f t="shared" si="2"/>
        <v>5943821868</v>
      </c>
      <c r="J27" s="264"/>
      <c r="K27" s="286">
        <f>I27/درآمد!F11</f>
        <v>9.4941540524924543E-3</v>
      </c>
      <c r="L27" s="286"/>
      <c r="M27" s="262">
        <v>0</v>
      </c>
      <c r="N27" s="266"/>
      <c r="O27" s="262">
        <f>'درآمد ناشی از تغییر قیمت اوراق'!Q11</f>
        <v>25845225326</v>
      </c>
      <c r="P27" s="263"/>
      <c r="Q27" s="262">
        <f>'درآمد ناشی از فروش'!Q27</f>
        <v>-639456316</v>
      </c>
      <c r="R27" s="262"/>
      <c r="S27" s="262">
        <f t="shared" si="3"/>
        <v>25205769010</v>
      </c>
      <c r="T27" s="266"/>
      <c r="U27" s="286">
        <f>S27/درآمد!F11</f>
        <v>4.0261545400754634E-2</v>
      </c>
      <c r="V27" s="266"/>
      <c r="X27" s="268"/>
    </row>
    <row r="28" spans="1:24" ht="30" customHeight="1">
      <c r="A28" s="253" t="s">
        <v>232</v>
      </c>
      <c r="B28" s="253"/>
      <c r="C28" s="253">
        <v>0</v>
      </c>
      <c r="D28" s="253"/>
      <c r="E28" s="262">
        <v>0</v>
      </c>
      <c r="F28" s="263"/>
      <c r="G28" s="262">
        <f>'درآمد ناشی از فروش'!I21</f>
        <v>0</v>
      </c>
      <c r="H28" s="262"/>
      <c r="I28" s="262">
        <f t="shared" si="2"/>
        <v>0</v>
      </c>
      <c r="J28" s="264"/>
      <c r="K28" s="286">
        <f>I28/درآمد!F11</f>
        <v>0</v>
      </c>
      <c r="L28" s="286"/>
      <c r="M28" s="262">
        <v>0</v>
      </c>
      <c r="N28" s="266"/>
      <c r="O28" s="262">
        <v>0</v>
      </c>
      <c r="P28" s="263"/>
      <c r="Q28" s="262">
        <f>'درآمد ناشی از فروش'!Q21</f>
        <v>15561600000</v>
      </c>
      <c r="R28" s="262"/>
      <c r="S28" s="262">
        <f t="shared" si="3"/>
        <v>15561600000</v>
      </c>
      <c r="T28" s="266"/>
      <c r="U28" s="290">
        <f>S28/درآمد!F11</f>
        <v>2.4856772457916902E-2</v>
      </c>
      <c r="V28" s="266"/>
      <c r="X28" s="268"/>
    </row>
    <row r="29" spans="1:24" ht="30" customHeight="1">
      <c r="A29" s="253" t="s">
        <v>242</v>
      </c>
      <c r="B29" s="253"/>
      <c r="C29" s="253">
        <v>0</v>
      </c>
      <c r="D29" s="253"/>
      <c r="E29" s="262">
        <v>0</v>
      </c>
      <c r="F29" s="263"/>
      <c r="G29" s="262">
        <f>'درآمد ناشی از فروش'!I22</f>
        <v>0</v>
      </c>
      <c r="H29" s="262"/>
      <c r="I29" s="262">
        <f t="shared" si="2"/>
        <v>0</v>
      </c>
      <c r="J29" s="264"/>
      <c r="K29" s="286">
        <f>I29/درآمد!F11</f>
        <v>0</v>
      </c>
      <c r="L29" s="286"/>
      <c r="M29" s="262">
        <v>0</v>
      </c>
      <c r="N29" s="266"/>
      <c r="O29" s="262">
        <v>0</v>
      </c>
      <c r="P29" s="263"/>
      <c r="Q29" s="262">
        <f>'درآمد ناشی از فروش'!Q22</f>
        <v>14090526031</v>
      </c>
      <c r="R29" s="262"/>
      <c r="S29" s="262">
        <f t="shared" si="3"/>
        <v>14090526031</v>
      </c>
      <c r="T29" s="266"/>
      <c r="U29" s="290">
        <f>S29/درآمد!F11</f>
        <v>2.2507004380328627E-2</v>
      </c>
      <c r="V29" s="266"/>
      <c r="X29" s="268"/>
    </row>
    <row r="30" spans="1:24" ht="30" customHeight="1">
      <c r="A30" s="253" t="s">
        <v>203</v>
      </c>
      <c r="B30" s="253"/>
      <c r="C30" s="253">
        <v>0</v>
      </c>
      <c r="D30" s="253"/>
      <c r="E30" s="262">
        <v>0</v>
      </c>
      <c r="F30" s="263"/>
      <c r="G30" s="262">
        <f>'درآمد ناشی از فروش'!I26</f>
        <v>0</v>
      </c>
      <c r="H30" s="262"/>
      <c r="I30" s="262">
        <f t="shared" si="2"/>
        <v>0</v>
      </c>
      <c r="J30" s="264"/>
      <c r="K30" s="286">
        <f>I30/درآمد!F11</f>
        <v>0</v>
      </c>
      <c r="L30" s="286"/>
      <c r="M30" s="262">
        <v>0</v>
      </c>
      <c r="N30" s="266"/>
      <c r="O30" s="262">
        <v>0</v>
      </c>
      <c r="P30" s="263"/>
      <c r="Q30" s="262">
        <f>'درآمد ناشی از فروش'!Q26</f>
        <v>-1806337826</v>
      </c>
      <c r="R30" s="262"/>
      <c r="S30" s="262">
        <f t="shared" si="3"/>
        <v>-1806337826</v>
      </c>
      <c r="T30" s="266"/>
      <c r="U30" s="287">
        <f>S30/درآمد!F11</f>
        <v>-2.8852899652355986E-3</v>
      </c>
      <c r="V30" s="266"/>
      <c r="X30" s="268"/>
    </row>
    <row r="31" spans="1:24" ht="30" customHeight="1">
      <c r="A31" s="253" t="s">
        <v>288</v>
      </c>
      <c r="B31" s="253"/>
      <c r="C31" s="253">
        <v>0</v>
      </c>
      <c r="D31" s="253"/>
      <c r="E31" s="262">
        <f>'درآمد ناشی از تغییر قیمت اوراق'!I19</f>
        <v>-122887750</v>
      </c>
      <c r="F31" s="263"/>
      <c r="G31" s="262">
        <v>0</v>
      </c>
      <c r="H31" s="262"/>
      <c r="I31" s="262">
        <f t="shared" si="2"/>
        <v>-122887750</v>
      </c>
      <c r="J31" s="264"/>
      <c r="K31" s="287">
        <f>I31/درآمد!F11</f>
        <v>-1.9629040970179016E-4</v>
      </c>
      <c r="L31" s="286"/>
      <c r="M31" s="262">
        <v>0</v>
      </c>
      <c r="N31" s="266"/>
      <c r="O31" s="262">
        <f>'درآمد ناشی از تغییر قیمت اوراق'!Q19</f>
        <v>609236000</v>
      </c>
      <c r="P31" s="263"/>
      <c r="Q31" s="262">
        <v>0</v>
      </c>
      <c r="R31" s="262"/>
      <c r="S31" s="262">
        <f t="shared" si="3"/>
        <v>609236000</v>
      </c>
      <c r="T31" s="266"/>
      <c r="U31" s="290">
        <f>S31/درآمد!F11</f>
        <v>9.7314161944603772E-4</v>
      </c>
      <c r="V31" s="266"/>
      <c r="X31" s="268"/>
    </row>
    <row r="32" spans="1:24" ht="30" customHeight="1">
      <c r="A32" s="253" t="s">
        <v>312</v>
      </c>
      <c r="B32" s="253"/>
      <c r="C32" s="253">
        <v>0</v>
      </c>
      <c r="D32" s="253"/>
      <c r="E32" s="262">
        <f>'درآمد ناشی از تغییر قیمت اوراق'!I20</f>
        <v>1563174375</v>
      </c>
      <c r="F32" s="263"/>
      <c r="G32" s="262">
        <v>0</v>
      </c>
      <c r="H32" s="262"/>
      <c r="I32" s="262">
        <f t="shared" si="2"/>
        <v>1563174375</v>
      </c>
      <c r="J32" s="264"/>
      <c r="K32" s="286">
        <f>I32/درآمد!F11</f>
        <v>2.4968814101005979E-3</v>
      </c>
      <c r="L32" s="286"/>
      <c r="M32" s="262">
        <v>0</v>
      </c>
      <c r="N32" s="266"/>
      <c r="O32" s="262">
        <f>'درآمد ناشی از تغییر قیمت اوراق'!Q20</f>
        <v>3592926114</v>
      </c>
      <c r="P32" s="263"/>
      <c r="Q32" s="262">
        <v>0</v>
      </c>
      <c r="R32" s="262"/>
      <c r="S32" s="262">
        <f t="shared" si="3"/>
        <v>3592926114</v>
      </c>
      <c r="T32" s="266"/>
      <c r="U32" s="290">
        <f>S32/درآمد!F11</f>
        <v>5.7390337030771644E-3</v>
      </c>
      <c r="V32" s="266"/>
      <c r="X32" s="268"/>
    </row>
    <row r="33" spans="1:24" ht="30" customHeight="1">
      <c r="A33" s="253" t="s">
        <v>309</v>
      </c>
      <c r="B33" s="253"/>
      <c r="C33" s="253">
        <v>0</v>
      </c>
      <c r="D33" s="253"/>
      <c r="E33" s="262">
        <f>'درآمد ناشی از تغییر قیمت اوراق'!I21</f>
        <v>31858796266</v>
      </c>
      <c r="F33" s="263"/>
      <c r="G33" s="262">
        <v>0</v>
      </c>
      <c r="H33" s="262"/>
      <c r="I33" s="262">
        <f t="shared" si="2"/>
        <v>31858796266</v>
      </c>
      <c r="J33" s="264"/>
      <c r="K33" s="286">
        <f>I33/درآمد!F11</f>
        <v>5.0888523645839415E-2</v>
      </c>
      <c r="L33" s="286"/>
      <c r="M33" s="262">
        <v>0</v>
      </c>
      <c r="N33" s="266"/>
      <c r="O33" s="262">
        <f>'درآمد ناشی از تغییر قیمت اوراق'!Q21</f>
        <v>13862310505</v>
      </c>
      <c r="P33" s="263"/>
      <c r="Q33" s="262">
        <v>0</v>
      </c>
      <c r="R33" s="262"/>
      <c r="S33" s="262">
        <f t="shared" si="3"/>
        <v>13862310505</v>
      </c>
      <c r="T33" s="266"/>
      <c r="U33" s="290">
        <f>S33/درآمد!F11</f>
        <v>2.2142472365552137E-2</v>
      </c>
      <c r="V33" s="266"/>
      <c r="X33" s="268"/>
    </row>
    <row r="34" spans="1:24" ht="30" customHeight="1">
      <c r="A34" s="253" t="s">
        <v>311</v>
      </c>
      <c r="B34" s="253"/>
      <c r="C34" s="253">
        <v>0</v>
      </c>
      <c r="D34" s="253"/>
      <c r="E34" s="262">
        <f>'درآمد ناشی از تغییر قیمت اوراق'!I22</f>
        <v>1604580072</v>
      </c>
      <c r="F34" s="263"/>
      <c r="G34" s="262">
        <v>0</v>
      </c>
      <c r="H34" s="262"/>
      <c r="I34" s="262">
        <f t="shared" si="2"/>
        <v>1604580072</v>
      </c>
      <c r="J34" s="264"/>
      <c r="K34" s="286">
        <f>I34/درآمد!F11</f>
        <v>2.5630193386420364E-3</v>
      </c>
      <c r="L34" s="286"/>
      <c r="M34" s="262">
        <v>0</v>
      </c>
      <c r="N34" s="266"/>
      <c r="O34" s="262">
        <f>'درآمد ناشی از تغییر قیمت اوراق'!Q22</f>
        <v>1818597138</v>
      </c>
      <c r="P34" s="263"/>
      <c r="Q34" s="262">
        <v>0</v>
      </c>
      <c r="R34" s="262"/>
      <c r="S34" s="262">
        <f t="shared" si="3"/>
        <v>1818597138</v>
      </c>
      <c r="T34" s="266"/>
      <c r="U34" s="290">
        <f>S34/درآمد!F11</f>
        <v>2.904871944522729E-3</v>
      </c>
      <c r="V34" s="266"/>
      <c r="X34" s="268"/>
    </row>
    <row r="35" spans="1:24" ht="30" customHeight="1">
      <c r="A35" s="253" t="s">
        <v>313</v>
      </c>
      <c r="B35" s="253"/>
      <c r="C35" s="253">
        <v>0</v>
      </c>
      <c r="D35" s="253"/>
      <c r="E35" s="262">
        <f>'درآمد ناشی از تغییر قیمت اوراق'!I23</f>
        <v>9808816000</v>
      </c>
      <c r="F35" s="263"/>
      <c r="G35" s="262">
        <v>0</v>
      </c>
      <c r="H35" s="262"/>
      <c r="I35" s="262">
        <f t="shared" si="2"/>
        <v>9808816000</v>
      </c>
      <c r="J35" s="264"/>
      <c r="K35" s="286">
        <f>I35/درآمد!F11</f>
        <v>1.5667766000512454E-2</v>
      </c>
      <c r="L35" s="286"/>
      <c r="M35" s="262">
        <v>0</v>
      </c>
      <c r="N35" s="266"/>
      <c r="O35" s="262">
        <f>'درآمد ناشی از تغییر قیمت اوراق'!Q23</f>
        <v>9068816000</v>
      </c>
      <c r="P35" s="263"/>
      <c r="Q35" s="262">
        <v>0</v>
      </c>
      <c r="R35" s="262"/>
      <c r="S35" s="262">
        <f t="shared" si="3"/>
        <v>9068816000</v>
      </c>
      <c r="T35" s="266"/>
      <c r="U35" s="290">
        <f>S35/درآمد!F11</f>
        <v>1.4485753121447417E-2</v>
      </c>
      <c r="V35" s="266"/>
      <c r="X35" s="268"/>
    </row>
    <row r="36" spans="1:24" ht="30" customHeight="1">
      <c r="A36" s="253" t="s">
        <v>310</v>
      </c>
      <c r="B36" s="253"/>
      <c r="C36" s="253">
        <v>0</v>
      </c>
      <c r="D36" s="253"/>
      <c r="E36" s="262">
        <f>'درآمد ناشی از تغییر قیمت اوراق'!I24</f>
        <v>2172390000</v>
      </c>
      <c r="F36" s="263"/>
      <c r="G36" s="262">
        <v>0</v>
      </c>
      <c r="H36" s="262"/>
      <c r="I36" s="262">
        <f t="shared" si="2"/>
        <v>2172390000</v>
      </c>
      <c r="J36" s="264"/>
      <c r="K36" s="286">
        <f>I36/درآمد!F11</f>
        <v>3.4699904842595938E-3</v>
      </c>
      <c r="L36" s="286"/>
      <c r="M36" s="262">
        <v>0</v>
      </c>
      <c r="N36" s="266"/>
      <c r="O36" s="262">
        <f>'درآمد ناشی از تغییر قیمت اوراق'!Q24</f>
        <v>2119190000</v>
      </c>
      <c r="P36" s="263"/>
      <c r="Q36" s="262">
        <v>0</v>
      </c>
      <c r="R36" s="262"/>
      <c r="S36" s="262">
        <f t="shared" si="3"/>
        <v>2119190000</v>
      </c>
      <c r="T36" s="266"/>
      <c r="U36" s="290">
        <f>S36/درآمد!F11</f>
        <v>3.3850133421430262E-3</v>
      </c>
      <c r="V36" s="266"/>
      <c r="X36" s="268"/>
    </row>
    <row r="37" spans="1:24" ht="30" customHeight="1">
      <c r="A37" s="253" t="s">
        <v>329</v>
      </c>
      <c r="B37" s="253"/>
      <c r="C37" s="253">
        <v>0</v>
      </c>
      <c r="D37" s="253"/>
      <c r="E37" s="262">
        <f>'درآمد ناشی از تغییر قیمت اوراق'!I25</f>
        <v>-45450000</v>
      </c>
      <c r="F37" s="263"/>
      <c r="G37" s="262">
        <v>0</v>
      </c>
      <c r="H37" s="262"/>
      <c r="I37" s="262">
        <f t="shared" si="2"/>
        <v>-45450000</v>
      </c>
      <c r="J37" s="264"/>
      <c r="K37" s="287">
        <f>I37/درآمد!F11</f>
        <v>-7.2597953180413528E-5</v>
      </c>
      <c r="L37" s="286"/>
      <c r="M37" s="262">
        <v>0</v>
      </c>
      <c r="N37" s="266"/>
      <c r="O37" s="262">
        <f>'درآمد ناشی از تغییر قیمت اوراق'!Q25</f>
        <v>-45450000</v>
      </c>
      <c r="P37" s="263"/>
      <c r="Q37" s="262">
        <v>0</v>
      </c>
      <c r="R37" s="262"/>
      <c r="S37" s="262">
        <f t="shared" si="3"/>
        <v>-45450000</v>
      </c>
      <c r="T37" s="266"/>
      <c r="U37" s="287">
        <f>S37/درآمد!F11</f>
        <v>-7.2597953180413528E-5</v>
      </c>
      <c r="V37" s="266"/>
      <c r="X37" s="268"/>
    </row>
    <row r="38" spans="1:24" ht="30" customHeight="1" thickBot="1">
      <c r="A38" s="159" t="s">
        <v>12</v>
      </c>
      <c r="B38" s="59"/>
      <c r="C38" s="235">
        <f>SUM(C8:C37)</f>
        <v>0</v>
      </c>
      <c r="D38" s="59"/>
      <c r="E38" s="243">
        <f>SUM(E8:E37)</f>
        <v>73829880787</v>
      </c>
      <c r="F38" s="162"/>
      <c r="G38" s="235">
        <f>SUM(G8:G37)</f>
        <v>89517287216</v>
      </c>
      <c r="H38" s="239"/>
      <c r="I38" s="243">
        <f>SUM(I8:I37)</f>
        <v>163347168003</v>
      </c>
      <c r="J38" s="78"/>
      <c r="K38" s="288">
        <f>SUM(K8:K37)</f>
        <v>0.26091683288965761</v>
      </c>
      <c r="L38" s="323"/>
      <c r="M38" s="235">
        <f>SUM(M8:M37)</f>
        <v>327600000</v>
      </c>
      <c r="N38" s="78"/>
      <c r="O38" s="235">
        <f>SUM(O8:O37)</f>
        <v>128537464977</v>
      </c>
      <c r="P38" s="239"/>
      <c r="Q38" s="235">
        <f>SUM(Q8:Q37)</f>
        <v>177923758948</v>
      </c>
      <c r="R38" s="239"/>
      <c r="S38" s="235">
        <f>SUM(S8:S37)</f>
        <v>306788823925</v>
      </c>
      <c r="T38" s="78"/>
      <c r="U38" s="288">
        <f>SUM(U8:U37)</f>
        <v>0.49003829869265736</v>
      </c>
      <c r="X38" s="268"/>
    </row>
    <row r="39" spans="1:24" ht="30" customHeight="1" thickTop="1"/>
  </sheetData>
  <mergeCells count="30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</mergeCells>
  <pageMargins left="0.39" right="0.39" top="0.39" bottom="0.39" header="0" footer="0"/>
  <pageSetup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40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6" customWidth="1"/>
    <col min="6" max="6" width="1.28515625" style="236" customWidth="1"/>
    <col min="7" max="7" width="17.140625" style="236" customWidth="1"/>
    <col min="8" max="8" width="1.28515625" style="77" customWidth="1"/>
    <col min="9" max="9" width="19.28515625" style="236" customWidth="1"/>
    <col min="10" max="10" width="1.28515625" style="236" customWidth="1"/>
    <col min="11" max="11" width="19" style="236" customWidth="1"/>
    <col min="12" max="12" width="1.28515625" style="77" customWidth="1"/>
    <col min="13" max="13" width="21.28515625" style="236" bestFit="1" customWidth="1"/>
    <col min="14" max="14" width="1.28515625" style="77" customWidth="1"/>
    <col min="15" max="15" width="17.28515625" style="236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8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8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8" s="13" customFormat="1" ht="30" customHeight="1">
      <c r="A4" s="351" t="s">
        <v>147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</row>
    <row r="5" spans="1:18" ht="30" customHeight="1">
      <c r="C5" s="357" t="s">
        <v>90</v>
      </c>
      <c r="D5" s="357"/>
      <c r="E5" s="357"/>
      <c r="F5" s="357"/>
      <c r="G5" s="357"/>
      <c r="H5" s="357"/>
      <c r="I5" s="357"/>
      <c r="K5" s="357" t="str">
        <f>'درآمد سرمایه گذاری در سهام'!$M$5</f>
        <v>از ابتدای سال مالی تا پایان ماه</v>
      </c>
      <c r="L5" s="357"/>
      <c r="M5" s="357"/>
      <c r="N5" s="357"/>
      <c r="O5" s="357"/>
      <c r="P5" s="357"/>
      <c r="Q5" s="357"/>
    </row>
    <row r="6" spans="1:18" ht="30" customHeight="1">
      <c r="A6" s="1" t="s">
        <v>95</v>
      </c>
      <c r="B6" s="11"/>
      <c r="C6" s="60" t="s">
        <v>96</v>
      </c>
      <c r="E6" s="233" t="s">
        <v>93</v>
      </c>
      <c r="G6" s="233" t="s">
        <v>94</v>
      </c>
      <c r="I6" s="233" t="s">
        <v>12</v>
      </c>
      <c r="K6" s="233" t="s">
        <v>96</v>
      </c>
      <c r="M6" s="233" t="s">
        <v>93</v>
      </c>
      <c r="O6" s="233" t="s">
        <v>94</v>
      </c>
      <c r="Q6" s="60" t="s">
        <v>12</v>
      </c>
    </row>
    <row r="7" spans="1:18" ht="30" customHeight="1">
      <c r="A7" s="4" t="s">
        <v>198</v>
      </c>
      <c r="B7" s="4"/>
      <c r="C7" s="205">
        <f>'درآمد اوراق بهادار'!G18</f>
        <v>13310593291</v>
      </c>
      <c r="D7" s="204"/>
      <c r="E7" s="234">
        <f>'درآمد ناشی از تغییر قیمت اوراق'!I26</f>
        <v>5559833969</v>
      </c>
      <c r="F7" s="238"/>
      <c r="G7" s="234">
        <v>0</v>
      </c>
      <c r="H7" s="204"/>
      <c r="I7" s="234">
        <f>C7+E7+G7</f>
        <v>18870427260</v>
      </c>
      <c r="J7" s="238"/>
      <c r="K7" s="205">
        <f>'درآمد اوراق بهادار'!M18</f>
        <v>213279024728</v>
      </c>
      <c r="L7" s="204"/>
      <c r="M7" s="234">
        <f>'درآمد ناشی از تغییر قیمت اوراق'!Q26</f>
        <v>-52273160991</v>
      </c>
      <c r="N7" s="238"/>
      <c r="O7" s="234">
        <v>-5386544</v>
      </c>
      <c r="P7" s="204"/>
      <c r="Q7" s="234">
        <f>K7+M7+O7</f>
        <v>161000477193</v>
      </c>
      <c r="R7" s="36"/>
    </row>
    <row r="8" spans="1:18" ht="30" customHeight="1">
      <c r="A8" s="4" t="s">
        <v>245</v>
      </c>
      <c r="B8" s="4"/>
      <c r="C8" s="205">
        <f>'درآمد اوراق بهادار'!G19</f>
        <v>4351512083</v>
      </c>
      <c r="D8" s="204"/>
      <c r="E8" s="234">
        <f>'درآمد ناشی از تغییر قیمت اوراق'!I27</f>
        <v>-2421337612</v>
      </c>
      <c r="F8" s="238"/>
      <c r="G8" s="234">
        <v>0</v>
      </c>
      <c r="H8" s="204"/>
      <c r="I8" s="234">
        <f>C8+E8+G8</f>
        <v>1930174471</v>
      </c>
      <c r="J8" s="238"/>
      <c r="K8" s="205">
        <f>'درآمد اوراق بهادار'!M19</f>
        <v>24643923483</v>
      </c>
      <c r="L8" s="204"/>
      <c r="M8" s="234">
        <f>'درآمد ناشی از تغییر قیمت اوراق'!Q27</f>
        <v>1280061313</v>
      </c>
      <c r="N8" s="238"/>
      <c r="O8" s="234">
        <v>0</v>
      </c>
      <c r="P8" s="204"/>
      <c r="Q8" s="234">
        <f>K8+M8+O8</f>
        <v>25923984796</v>
      </c>
      <c r="R8" s="36"/>
    </row>
    <row r="9" spans="1:18" ht="30" customHeight="1">
      <c r="A9" s="4" t="s">
        <v>267</v>
      </c>
      <c r="B9" s="4"/>
      <c r="C9" s="205">
        <f>'درآمد اوراق بهادار'!G20</f>
        <v>2542552533</v>
      </c>
      <c r="D9" s="204"/>
      <c r="E9" s="234">
        <f>'درآمد ناشی از تغییر قیمت اوراق'!I36</f>
        <v>1322924124</v>
      </c>
      <c r="F9" s="238"/>
      <c r="G9" s="234">
        <v>0</v>
      </c>
      <c r="H9" s="204"/>
      <c r="I9" s="234">
        <f t="shared" ref="I9:I15" si="0">C9+E9+G9</f>
        <v>3865476657</v>
      </c>
      <c r="J9" s="238"/>
      <c r="K9" s="205">
        <f>'درآمد اوراق بهادار'!M20</f>
        <v>26557699972</v>
      </c>
      <c r="L9" s="204"/>
      <c r="M9" s="234">
        <f>'درآمد ناشی از تغییر قیمت اوراق'!Q36</f>
        <v>-11468372488</v>
      </c>
      <c r="N9" s="238"/>
      <c r="O9" s="234">
        <v>0</v>
      </c>
      <c r="P9" s="204"/>
      <c r="Q9" s="234">
        <f t="shared" ref="Q9:Q15" si="1">K9+M9+O9</f>
        <v>15089327484</v>
      </c>
      <c r="R9" s="36"/>
    </row>
    <row r="10" spans="1:18" ht="30" customHeight="1">
      <c r="A10" s="4" t="s">
        <v>266</v>
      </c>
      <c r="B10" s="4"/>
      <c r="C10" s="205">
        <f>'درآمد اوراق بهادار'!G21</f>
        <v>6170188499</v>
      </c>
      <c r="D10" s="204"/>
      <c r="E10" s="234">
        <f>'درآمد ناشی از تغییر قیمت اوراق'!I35</f>
        <v>18071722307</v>
      </c>
      <c r="F10" s="238"/>
      <c r="G10" s="234">
        <v>0</v>
      </c>
      <c r="H10" s="204"/>
      <c r="I10" s="234">
        <f t="shared" si="0"/>
        <v>24241910806</v>
      </c>
      <c r="J10" s="238"/>
      <c r="K10" s="205">
        <f>'درآمد اوراق بهادار'!M21</f>
        <v>49763045563</v>
      </c>
      <c r="L10" s="204"/>
      <c r="M10" s="234">
        <f>'درآمد ناشی از تغییر قیمت اوراق'!Q35</f>
        <v>-10778119732</v>
      </c>
      <c r="N10" s="238"/>
      <c r="O10" s="234">
        <v>0</v>
      </c>
      <c r="P10" s="204"/>
      <c r="Q10" s="234">
        <f t="shared" si="1"/>
        <v>38984925831</v>
      </c>
      <c r="R10" s="36"/>
    </row>
    <row r="11" spans="1:18" ht="30" customHeight="1">
      <c r="A11" s="4" t="s">
        <v>284</v>
      </c>
      <c r="B11" s="4"/>
      <c r="C11" s="205">
        <f>'درآمد اوراق بهادار'!G22</f>
        <v>10327307959</v>
      </c>
      <c r="D11" s="204"/>
      <c r="E11" s="234">
        <f>'درآمد ناشی از تغییر قیمت اوراق'!I37</f>
        <v>-71621929</v>
      </c>
      <c r="F11" s="238"/>
      <c r="G11" s="234">
        <v>0</v>
      </c>
      <c r="H11" s="204"/>
      <c r="I11" s="234">
        <f t="shared" si="0"/>
        <v>10255686030</v>
      </c>
      <c r="J11" s="238"/>
      <c r="K11" s="205">
        <f>'درآمد اوراق بهادار'!Q22</f>
        <v>22880421491</v>
      </c>
      <c r="L11" s="204"/>
      <c r="M11" s="234">
        <f>'درآمد ناشی از تغییر قیمت اوراق'!Q37</f>
        <v>-13886032216</v>
      </c>
      <c r="N11" s="238"/>
      <c r="O11" s="234">
        <v>0</v>
      </c>
      <c r="P11" s="204"/>
      <c r="Q11" s="234">
        <f t="shared" si="1"/>
        <v>8994389275</v>
      </c>
      <c r="R11" s="36"/>
    </row>
    <row r="12" spans="1:18" ht="30" customHeight="1">
      <c r="A12" s="4" t="s">
        <v>302</v>
      </c>
      <c r="B12" s="4"/>
      <c r="C12" s="205">
        <f>'درآمد اوراق بهادار'!K23</f>
        <v>3161844213</v>
      </c>
      <c r="D12" s="204"/>
      <c r="E12" s="234">
        <f>'درآمد ناشی از تغییر قیمت اوراق'!I38</f>
        <v>481714372</v>
      </c>
      <c r="F12" s="238"/>
      <c r="G12" s="234">
        <v>0</v>
      </c>
      <c r="H12" s="204"/>
      <c r="I12" s="234">
        <f t="shared" si="0"/>
        <v>3643558585</v>
      </c>
      <c r="J12" s="238"/>
      <c r="K12" s="205">
        <f>'درآمد اوراق بهادار'!Q23</f>
        <v>4737123549</v>
      </c>
      <c r="L12" s="204"/>
      <c r="M12" s="234">
        <f>'درآمد ناشی از تغییر قیمت اوراق'!Q38</f>
        <v>-1607129402</v>
      </c>
      <c r="N12" s="238"/>
      <c r="O12" s="234">
        <v>0</v>
      </c>
      <c r="P12" s="204"/>
      <c r="Q12" s="234">
        <f t="shared" si="1"/>
        <v>3129994147</v>
      </c>
      <c r="R12" s="36"/>
    </row>
    <row r="13" spans="1:18" ht="30" customHeight="1">
      <c r="A13" s="4" t="s">
        <v>303</v>
      </c>
      <c r="B13" s="4"/>
      <c r="C13" s="205">
        <f>'درآمد اوراق بهادار'!K24</f>
        <v>0</v>
      </c>
      <c r="D13" s="204"/>
      <c r="E13" s="234">
        <v>0</v>
      </c>
      <c r="F13" s="238"/>
      <c r="G13" s="234">
        <f>'درآمد ناشی از فروش'!I43</f>
        <v>38700000000</v>
      </c>
      <c r="H13" s="204"/>
      <c r="I13" s="234">
        <f t="shared" si="0"/>
        <v>38700000000</v>
      </c>
      <c r="J13" s="238"/>
      <c r="K13" s="205">
        <f>'درآمد اوراق بهادار'!Q24</f>
        <v>736463447</v>
      </c>
      <c r="L13" s="204"/>
      <c r="M13" s="234">
        <v>0</v>
      </c>
      <c r="N13" s="238"/>
      <c r="O13" s="234">
        <f>'درآمد ناشی از فروش'!Q43</f>
        <v>11761723920</v>
      </c>
      <c r="P13" s="204"/>
      <c r="Q13" s="234">
        <f t="shared" si="1"/>
        <v>12498187367</v>
      </c>
      <c r="R13" s="36"/>
    </row>
    <row r="14" spans="1:18" ht="30" customHeight="1">
      <c r="A14" s="4" t="s">
        <v>301</v>
      </c>
      <c r="B14" s="4"/>
      <c r="C14" s="205">
        <f>'درآمد اوراق بهادار'!K25</f>
        <v>33433530735</v>
      </c>
      <c r="D14" s="204"/>
      <c r="E14" s="234">
        <f>'درآمد ناشی از تغییر قیمت اوراق'!I39</f>
        <v>-26152632928</v>
      </c>
      <c r="F14" s="238"/>
      <c r="G14" s="234">
        <v>0</v>
      </c>
      <c r="H14" s="204"/>
      <c r="I14" s="234">
        <f t="shared" si="0"/>
        <v>7280897807</v>
      </c>
      <c r="J14" s="238"/>
      <c r="K14" s="205">
        <f>'درآمد اوراق بهادار'!Q25</f>
        <v>41344493749</v>
      </c>
      <c r="L14" s="204"/>
      <c r="M14" s="234">
        <f>'درآمد ناشی از تغییر قیمت اوراق'!Q39</f>
        <v>-27600585413</v>
      </c>
      <c r="N14" s="238"/>
      <c r="O14" s="234">
        <v>0</v>
      </c>
      <c r="P14" s="204"/>
      <c r="Q14" s="234">
        <f t="shared" si="1"/>
        <v>13743908336</v>
      </c>
      <c r="R14" s="36"/>
    </row>
    <row r="15" spans="1:18" ht="30" customHeight="1">
      <c r="A15" s="4" t="s">
        <v>324</v>
      </c>
      <c r="B15" s="4"/>
      <c r="C15" s="205">
        <f>'درآمد اوراق بهادار'!K26</f>
        <v>9126693693</v>
      </c>
      <c r="D15" s="204"/>
      <c r="E15" s="234">
        <f>'درآمد ناشی از تغییر قیمت اوراق'!I40</f>
        <v>-12375258628</v>
      </c>
      <c r="F15" s="238"/>
      <c r="G15" s="234">
        <v>0</v>
      </c>
      <c r="H15" s="204"/>
      <c r="I15" s="234">
        <f t="shared" si="0"/>
        <v>-3248564935</v>
      </c>
      <c r="J15" s="238"/>
      <c r="K15" s="205">
        <f>'درآمد اوراق بهادار'!Q26</f>
        <v>9126693693</v>
      </c>
      <c r="L15" s="204"/>
      <c r="M15" s="234">
        <f>'درآمد ناشی از تغییر قیمت اوراق'!Q40</f>
        <v>-12375258628</v>
      </c>
      <c r="N15" s="238"/>
      <c r="O15" s="234">
        <v>0</v>
      </c>
      <c r="P15" s="204"/>
      <c r="Q15" s="234">
        <f t="shared" si="1"/>
        <v>-3248564935</v>
      </c>
      <c r="R15" s="36"/>
    </row>
    <row r="16" spans="1:18" ht="30" customHeight="1">
      <c r="A16" s="4" t="s">
        <v>49</v>
      </c>
      <c r="B16" s="4"/>
      <c r="C16" s="205">
        <f>'درآمد اوراق بهادار'!G14</f>
        <v>0</v>
      </c>
      <c r="D16" s="204"/>
      <c r="E16" s="234">
        <v>0</v>
      </c>
      <c r="F16" s="238"/>
      <c r="G16" s="234">
        <v>0</v>
      </c>
      <c r="H16" s="204"/>
      <c r="I16" s="234">
        <f t="shared" ref="I16:I39" si="2">C16+E16+G16</f>
        <v>0</v>
      </c>
      <c r="J16" s="238"/>
      <c r="K16" s="205">
        <f>'درآمد اوراق بهادار'!M14</f>
        <v>23300660162</v>
      </c>
      <c r="L16" s="204"/>
      <c r="M16" s="234">
        <v>0</v>
      </c>
      <c r="N16" s="238"/>
      <c r="O16" s="234">
        <f>'درآمد ناشی از فروش'!Q51</f>
        <v>7816534625</v>
      </c>
      <c r="P16" s="204"/>
      <c r="Q16" s="234">
        <f t="shared" ref="Q16:Q39" si="3">K16+M16+O16</f>
        <v>31117194787</v>
      </c>
      <c r="R16" s="36"/>
    </row>
    <row r="17" spans="1:18" ht="30" customHeight="1">
      <c r="A17" s="375" t="s">
        <v>46</v>
      </c>
      <c r="B17" s="375"/>
      <c r="C17" s="205">
        <f>'درآمد اوراق بهادار'!G13</f>
        <v>10159182525</v>
      </c>
      <c r="D17" s="204"/>
      <c r="E17" s="234">
        <f>'درآمد ناشی از تغییر قیمت اوراق'!I28</f>
        <v>-166135744</v>
      </c>
      <c r="F17" s="238"/>
      <c r="G17" s="234">
        <f>'درآمد ناشی از فروش'!I42</f>
        <v>0</v>
      </c>
      <c r="H17" s="204"/>
      <c r="I17" s="234">
        <f t="shared" si="2"/>
        <v>9993046781</v>
      </c>
      <c r="J17" s="238"/>
      <c r="K17" s="205">
        <f>'درآمد اوراق بهادار'!M13</f>
        <v>108604258923</v>
      </c>
      <c r="L17" s="204"/>
      <c r="M17" s="234">
        <f>'درآمد ناشی از تغییر قیمت اوراق'!Q28</f>
        <v>13136952634</v>
      </c>
      <c r="N17" s="238"/>
      <c r="O17" s="234">
        <f>'درآمد ناشی از فروش'!Q42</f>
        <v>149472905</v>
      </c>
      <c r="P17" s="204"/>
      <c r="Q17" s="234">
        <f t="shared" si="3"/>
        <v>121890684462</v>
      </c>
      <c r="R17" s="36">
        <v>130744897279</v>
      </c>
    </row>
    <row r="18" spans="1:18" ht="30" customHeight="1">
      <c r="A18" s="375" t="s">
        <v>136</v>
      </c>
      <c r="B18" s="375"/>
      <c r="C18" s="205">
        <v>0</v>
      </c>
      <c r="D18" s="204"/>
      <c r="E18" s="234">
        <v>0</v>
      </c>
      <c r="F18" s="238"/>
      <c r="G18" s="234">
        <f>'درآمد ناشی از فروش'!I57</f>
        <v>0</v>
      </c>
      <c r="H18" s="204"/>
      <c r="I18" s="234">
        <f t="shared" si="2"/>
        <v>0</v>
      </c>
      <c r="J18" s="238"/>
      <c r="K18" s="205">
        <v>0</v>
      </c>
      <c r="L18" s="204"/>
      <c r="M18" s="234">
        <v>0</v>
      </c>
      <c r="N18" s="238"/>
      <c r="O18" s="234">
        <f>'درآمد ناشی از فروش'!Q57</f>
        <v>59825549318</v>
      </c>
      <c r="P18" s="204"/>
      <c r="Q18" s="234">
        <f t="shared" si="3"/>
        <v>59825549318</v>
      </c>
      <c r="R18" s="36">
        <v>9251035768</v>
      </c>
    </row>
    <row r="19" spans="1:18" ht="30" customHeight="1">
      <c r="A19" s="375" t="s">
        <v>192</v>
      </c>
      <c r="B19" s="375"/>
      <c r="C19" s="205">
        <v>0</v>
      </c>
      <c r="D19" s="204"/>
      <c r="E19" s="234">
        <v>0</v>
      </c>
      <c r="F19" s="238"/>
      <c r="G19" s="234">
        <v>0</v>
      </c>
      <c r="H19" s="204"/>
      <c r="I19" s="234">
        <f t="shared" si="2"/>
        <v>0</v>
      </c>
      <c r="J19" s="238"/>
      <c r="K19" s="205">
        <v>0</v>
      </c>
      <c r="L19" s="204"/>
      <c r="M19" s="234">
        <v>0</v>
      </c>
      <c r="N19" s="238"/>
      <c r="O19" s="234">
        <f>'درآمد ناشی از فروش'!Q59</f>
        <v>201112293</v>
      </c>
      <c r="P19" s="204"/>
      <c r="Q19" s="234">
        <f t="shared" si="3"/>
        <v>201112293</v>
      </c>
      <c r="R19" s="36">
        <v>2252879222</v>
      </c>
    </row>
    <row r="20" spans="1:18" ht="30" customHeight="1">
      <c r="A20" s="375" t="s">
        <v>43</v>
      </c>
      <c r="B20" s="375"/>
      <c r="C20" s="205">
        <v>0</v>
      </c>
      <c r="D20" s="204"/>
      <c r="E20" s="234">
        <v>0</v>
      </c>
      <c r="F20" s="238"/>
      <c r="G20" s="234">
        <f>'درآمد ناشی از فروش'!I45</f>
        <v>0</v>
      </c>
      <c r="H20" s="204"/>
      <c r="I20" s="234">
        <f t="shared" si="2"/>
        <v>0</v>
      </c>
      <c r="J20" s="238"/>
      <c r="K20" s="205">
        <v>0</v>
      </c>
      <c r="L20" s="204"/>
      <c r="M20" s="234">
        <v>0</v>
      </c>
      <c r="N20" s="238"/>
      <c r="O20" s="234">
        <f>'درآمد ناشی از فروش'!Q45</f>
        <v>15699821968</v>
      </c>
      <c r="P20" s="204"/>
      <c r="Q20" s="234">
        <f t="shared" si="3"/>
        <v>15699821968</v>
      </c>
      <c r="R20" s="36">
        <v>2307954944</v>
      </c>
    </row>
    <row r="21" spans="1:18" ht="30" customHeight="1">
      <c r="A21" s="375" t="s">
        <v>42</v>
      </c>
      <c r="B21" s="375"/>
      <c r="C21" s="205">
        <v>0</v>
      </c>
      <c r="D21" s="204"/>
      <c r="E21" s="234">
        <v>0</v>
      </c>
      <c r="F21" s="238"/>
      <c r="G21" s="234">
        <f>'درآمد ناشی از فروش'!I52</f>
        <v>0</v>
      </c>
      <c r="H21" s="204"/>
      <c r="I21" s="234">
        <f t="shared" si="2"/>
        <v>0</v>
      </c>
      <c r="J21" s="238"/>
      <c r="K21" s="205">
        <v>0</v>
      </c>
      <c r="L21" s="204"/>
      <c r="M21" s="234">
        <v>0</v>
      </c>
      <c r="N21" s="238"/>
      <c r="O21" s="234">
        <f>'درآمد ناشی از فروش'!Q52</f>
        <v>22374280005</v>
      </c>
      <c r="P21" s="204"/>
      <c r="Q21" s="234">
        <f t="shared" si="3"/>
        <v>22374280005</v>
      </c>
      <c r="R21" s="36">
        <v>5727988726</v>
      </c>
    </row>
    <row r="22" spans="1:18" ht="30" customHeight="1">
      <c r="A22" s="375" t="s">
        <v>175</v>
      </c>
      <c r="B22" s="375"/>
      <c r="C22" s="205">
        <v>0</v>
      </c>
      <c r="D22" s="204"/>
      <c r="E22" s="234">
        <v>0</v>
      </c>
      <c r="F22" s="238"/>
      <c r="G22" s="234">
        <f>'درآمد ناشی از فروش'!I44</f>
        <v>0</v>
      </c>
      <c r="H22" s="204"/>
      <c r="I22" s="234">
        <f t="shared" si="2"/>
        <v>0</v>
      </c>
      <c r="J22" s="238"/>
      <c r="K22" s="205">
        <v>0</v>
      </c>
      <c r="L22" s="204"/>
      <c r="M22" s="234">
        <v>0</v>
      </c>
      <c r="N22" s="238"/>
      <c r="O22" s="234">
        <f>'درآمد ناشی از فروش'!Q44</f>
        <v>9521608961</v>
      </c>
      <c r="P22" s="204"/>
      <c r="Q22" s="234">
        <f t="shared" si="3"/>
        <v>9521608961</v>
      </c>
      <c r="R22" s="36">
        <v>3958477520</v>
      </c>
    </row>
    <row r="23" spans="1:18" ht="30" customHeight="1">
      <c r="A23" s="375" t="s">
        <v>97</v>
      </c>
      <c r="B23" s="375"/>
      <c r="C23" s="205">
        <v>0</v>
      </c>
      <c r="D23" s="204"/>
      <c r="E23" s="234">
        <v>0</v>
      </c>
      <c r="F23" s="238"/>
      <c r="G23" s="234">
        <v>0</v>
      </c>
      <c r="H23" s="204"/>
      <c r="I23" s="234">
        <f t="shared" si="2"/>
        <v>0</v>
      </c>
      <c r="J23" s="238"/>
      <c r="K23" s="205">
        <v>5181150</v>
      </c>
      <c r="L23" s="204"/>
      <c r="M23" s="234">
        <v>0</v>
      </c>
      <c r="N23" s="238"/>
      <c r="O23" s="234">
        <f>'درآمد ناشی از فروش'!Q58</f>
        <v>68087658</v>
      </c>
      <c r="P23" s="204"/>
      <c r="Q23" s="234">
        <f t="shared" si="3"/>
        <v>73268808</v>
      </c>
      <c r="R23" s="36">
        <v>5372821719</v>
      </c>
    </row>
    <row r="24" spans="1:18" ht="30" customHeight="1">
      <c r="A24" s="375" t="s">
        <v>98</v>
      </c>
      <c r="B24" s="375"/>
      <c r="C24" s="205">
        <v>0</v>
      </c>
      <c r="D24" s="204"/>
      <c r="E24" s="234">
        <v>0</v>
      </c>
      <c r="F24" s="238"/>
      <c r="G24" s="234">
        <f>'درآمد ناشی از فروش'!I46</f>
        <v>0</v>
      </c>
      <c r="H24" s="204"/>
      <c r="I24" s="234">
        <f t="shared" si="2"/>
        <v>0</v>
      </c>
      <c r="J24" s="238"/>
      <c r="K24" s="205">
        <v>0</v>
      </c>
      <c r="L24" s="204"/>
      <c r="M24" s="234">
        <v>0</v>
      </c>
      <c r="N24" s="238"/>
      <c r="O24" s="234">
        <f>'درآمد ناشی از فروش'!Q46</f>
        <v>1890165242</v>
      </c>
      <c r="P24" s="204"/>
      <c r="Q24" s="234">
        <f t="shared" si="3"/>
        <v>1890165242</v>
      </c>
      <c r="R24" s="36">
        <v>507917930</v>
      </c>
    </row>
    <row r="25" spans="1:18" ht="30" customHeight="1">
      <c r="A25" s="375" t="s">
        <v>323</v>
      </c>
      <c r="B25" s="375"/>
      <c r="C25" s="205">
        <f>'درآمد اوراق بهادار'!K27</f>
        <v>887066901</v>
      </c>
      <c r="D25" s="204"/>
      <c r="E25" s="234">
        <v>0</v>
      </c>
      <c r="F25" s="238"/>
      <c r="G25" s="234">
        <f>'درآمد ناشی از فروش'!I62</f>
        <v>-106437500</v>
      </c>
      <c r="H25" s="204"/>
      <c r="I25" s="234">
        <f t="shared" si="2"/>
        <v>780629401</v>
      </c>
      <c r="J25" s="238"/>
      <c r="K25" s="205">
        <f>'درآمد اوراق بهادار'!Q27</f>
        <v>887066901</v>
      </c>
      <c r="L25" s="204"/>
      <c r="M25" s="234">
        <v>0</v>
      </c>
      <c r="N25" s="238"/>
      <c r="O25" s="234">
        <f>'درآمد ناشی از فروش'!Q62</f>
        <v>-106437500</v>
      </c>
      <c r="P25" s="204"/>
      <c r="Q25" s="234">
        <f t="shared" si="3"/>
        <v>780629401</v>
      </c>
      <c r="R25" s="36"/>
    </row>
    <row r="26" spans="1:18" ht="30" customHeight="1">
      <c r="A26" s="375" t="s">
        <v>229</v>
      </c>
      <c r="B26" s="375"/>
      <c r="C26" s="205">
        <f>'درآمد اوراق بهادار'!G17</f>
        <v>11459669400</v>
      </c>
      <c r="D26" s="204"/>
      <c r="E26" s="234">
        <f>'درآمد ناشی از تغییر قیمت اوراق'!I41</f>
        <v>3949415205</v>
      </c>
      <c r="F26" s="238"/>
      <c r="G26" s="234">
        <f>'درآمد ناشی از فروش'!I50</f>
        <v>0</v>
      </c>
      <c r="H26" s="204"/>
      <c r="I26" s="234">
        <f t="shared" si="2"/>
        <v>15409084605</v>
      </c>
      <c r="J26" s="238"/>
      <c r="K26" s="205">
        <f>'درآمد اوراق بهادار'!M17</f>
        <v>78868069332</v>
      </c>
      <c r="L26" s="204"/>
      <c r="M26" s="234">
        <f>'درآمد ناشی از تغییر قیمت اوراق'!Q41</f>
        <v>22844075914</v>
      </c>
      <c r="N26" s="238"/>
      <c r="O26" s="234">
        <f>'درآمد ناشی از فروش'!Q50</f>
        <v>-1629797</v>
      </c>
      <c r="P26" s="204"/>
      <c r="Q26" s="234">
        <f t="shared" si="3"/>
        <v>101710515449</v>
      </c>
      <c r="R26" s="36"/>
    </row>
    <row r="27" spans="1:18" ht="30" customHeight="1">
      <c r="A27" s="375" t="s">
        <v>246</v>
      </c>
      <c r="B27" s="375"/>
      <c r="C27" s="205">
        <f>'درآمد اوراق بهادار'!G16</f>
        <v>9634187830</v>
      </c>
      <c r="D27" s="204"/>
      <c r="E27" s="234">
        <f>'درآمد ناشی از تغییر قیمت اوراق'!I33</f>
        <v>-146883694</v>
      </c>
      <c r="F27" s="238"/>
      <c r="G27" s="234">
        <v>0</v>
      </c>
      <c r="H27" s="204"/>
      <c r="I27" s="234">
        <f t="shared" si="2"/>
        <v>9487304136</v>
      </c>
      <c r="J27" s="238"/>
      <c r="K27" s="205">
        <f>'درآمد اوراق بهادار'!M16</f>
        <v>56191088731</v>
      </c>
      <c r="L27" s="204"/>
      <c r="M27" s="234">
        <f>'درآمد ناشی از تغییر قیمت اوراق'!Q33</f>
        <v>4913574458</v>
      </c>
      <c r="N27" s="238"/>
      <c r="O27" s="234">
        <v>0</v>
      </c>
      <c r="P27" s="204"/>
      <c r="Q27" s="234">
        <f t="shared" si="3"/>
        <v>61104663189</v>
      </c>
      <c r="R27" s="36"/>
    </row>
    <row r="28" spans="1:18" ht="30" customHeight="1">
      <c r="A28" s="375" t="s">
        <v>51</v>
      </c>
      <c r="B28" s="375"/>
      <c r="C28" s="205">
        <f>'درآمد اوراق بهادار'!G12</f>
        <v>0</v>
      </c>
      <c r="D28" s="204"/>
      <c r="E28" s="234">
        <v>0</v>
      </c>
      <c r="F28" s="238"/>
      <c r="G28" s="234">
        <f>'درآمد ناشی از فروش'!I60</f>
        <v>0</v>
      </c>
      <c r="H28" s="204"/>
      <c r="I28" s="234">
        <f t="shared" si="2"/>
        <v>0</v>
      </c>
      <c r="J28" s="238"/>
      <c r="K28" s="205">
        <f>'درآمد اوراق بهادار'!M12</f>
        <v>12366716186</v>
      </c>
      <c r="L28" s="204"/>
      <c r="M28" s="234">
        <v>0</v>
      </c>
      <c r="N28" s="238"/>
      <c r="O28" s="234">
        <f>'درآمد ناشی از فروش'!Q60</f>
        <v>5063196309</v>
      </c>
      <c r="P28" s="204"/>
      <c r="Q28" s="234">
        <f t="shared" si="3"/>
        <v>17429912495</v>
      </c>
      <c r="R28" s="36">
        <v>16962132172</v>
      </c>
    </row>
    <row r="29" spans="1:18" ht="30" customHeight="1">
      <c r="A29" s="375" t="s">
        <v>59</v>
      </c>
      <c r="B29" s="375"/>
      <c r="C29" s="205">
        <v>0</v>
      </c>
      <c r="D29" s="204"/>
      <c r="E29" s="234">
        <f>'درآمد ناشی از تغییر قیمت اوراق'!I32</f>
        <v>7250120771</v>
      </c>
      <c r="F29" s="238"/>
      <c r="G29" s="234">
        <f>'درآمد ناشی از فروش'!I55</f>
        <v>0</v>
      </c>
      <c r="H29" s="204"/>
      <c r="I29" s="234">
        <f t="shared" si="2"/>
        <v>7250120771</v>
      </c>
      <c r="J29" s="238"/>
      <c r="K29" s="205">
        <v>0</v>
      </c>
      <c r="L29" s="204"/>
      <c r="M29" s="234">
        <f>'درآمد ناشی از تغییر قیمت اوراق'!Q32</f>
        <v>64157913443</v>
      </c>
      <c r="N29" s="238"/>
      <c r="O29" s="234">
        <f>'درآمد ناشی از فروش'!Q55</f>
        <v>7309762063</v>
      </c>
      <c r="P29" s="204"/>
      <c r="Q29" s="234">
        <f t="shared" si="3"/>
        <v>71467675506</v>
      </c>
      <c r="R29" s="36">
        <v>6237880423</v>
      </c>
    </row>
    <row r="30" spans="1:18" ht="30" customHeight="1">
      <c r="A30" s="375" t="s">
        <v>152</v>
      </c>
      <c r="B30" s="375"/>
      <c r="C30" s="205">
        <v>0</v>
      </c>
      <c r="D30" s="204"/>
      <c r="E30" s="234">
        <v>0</v>
      </c>
      <c r="F30" s="238"/>
      <c r="G30" s="234">
        <f>'درآمد ناشی از فروش'!I56</f>
        <v>0</v>
      </c>
      <c r="H30" s="204"/>
      <c r="I30" s="234">
        <f t="shared" si="2"/>
        <v>0</v>
      </c>
      <c r="J30" s="238"/>
      <c r="K30" s="205">
        <v>0</v>
      </c>
      <c r="L30" s="204"/>
      <c r="M30" s="234">
        <v>0</v>
      </c>
      <c r="N30" s="238"/>
      <c r="O30" s="234">
        <f>'درآمد ناشی از فروش'!Q56</f>
        <v>12556360978</v>
      </c>
      <c r="P30" s="204"/>
      <c r="Q30" s="234">
        <f t="shared" si="3"/>
        <v>12556360978</v>
      </c>
      <c r="R30" s="36">
        <v>4385921064</v>
      </c>
    </row>
    <row r="31" spans="1:18" ht="30" customHeight="1">
      <c r="A31" s="375" t="s">
        <v>155</v>
      </c>
      <c r="B31" s="375"/>
      <c r="C31" s="205">
        <f>'درآمد اوراق بهادار'!G7</f>
        <v>11705907510</v>
      </c>
      <c r="D31" s="204"/>
      <c r="E31" s="234">
        <v>0</v>
      </c>
      <c r="F31" s="238"/>
      <c r="G31" s="234">
        <v>0</v>
      </c>
      <c r="H31" s="204"/>
      <c r="I31" s="234">
        <f t="shared" si="2"/>
        <v>11705907510</v>
      </c>
      <c r="J31" s="238"/>
      <c r="K31" s="205">
        <f>'درآمد اوراق بهادار'!M7</f>
        <v>119400256602</v>
      </c>
      <c r="L31" s="204"/>
      <c r="M31" s="234">
        <v>0</v>
      </c>
      <c r="N31" s="238"/>
      <c r="O31" s="234">
        <v>0</v>
      </c>
      <c r="P31" s="204"/>
      <c r="Q31" s="234">
        <f t="shared" si="3"/>
        <v>119400256602</v>
      </c>
      <c r="R31" s="36">
        <v>35008347530</v>
      </c>
    </row>
    <row r="32" spans="1:18" ht="30" customHeight="1">
      <c r="A32" s="375" t="s">
        <v>295</v>
      </c>
      <c r="B32" s="375"/>
      <c r="C32" s="205">
        <f>'درآمد اوراق بهادار'!G15</f>
        <v>28163899644</v>
      </c>
      <c r="D32" s="204"/>
      <c r="E32" s="234">
        <v>0</v>
      </c>
      <c r="F32" s="238"/>
      <c r="G32" s="234">
        <v>0</v>
      </c>
      <c r="H32" s="204"/>
      <c r="I32" s="234">
        <f t="shared" si="2"/>
        <v>28163899644</v>
      </c>
      <c r="J32" s="238"/>
      <c r="K32" s="205">
        <f>'درآمد اوراق بهادار'!M15</f>
        <v>68275920378</v>
      </c>
      <c r="L32" s="204"/>
      <c r="M32" s="234">
        <v>0</v>
      </c>
      <c r="N32" s="238"/>
      <c r="O32" s="234">
        <v>0</v>
      </c>
      <c r="P32" s="204"/>
      <c r="Q32" s="234">
        <f t="shared" si="3"/>
        <v>68275920378</v>
      </c>
      <c r="R32" s="36"/>
    </row>
    <row r="33" spans="1:18" ht="30" customHeight="1">
      <c r="A33" s="375" t="s">
        <v>153</v>
      </c>
      <c r="B33" s="375"/>
      <c r="C33" s="205">
        <f>'درآمد اوراق بهادار'!G8</f>
        <v>9183361550</v>
      </c>
      <c r="D33" s="204"/>
      <c r="E33" s="234">
        <f>'درآمد ناشی از تغییر قیمت اوراق'!I34</f>
        <v>-181250000</v>
      </c>
      <c r="F33" s="238"/>
      <c r="G33" s="234">
        <v>0</v>
      </c>
      <c r="H33" s="204"/>
      <c r="I33" s="234">
        <f t="shared" si="2"/>
        <v>9002111550</v>
      </c>
      <c r="J33" s="238"/>
      <c r="K33" s="205">
        <f>'درآمد اوراق بهادار'!M8</f>
        <v>141572838771</v>
      </c>
      <c r="L33" s="204"/>
      <c r="M33" s="234">
        <f>'درآمد ناشی از تغییر قیمت اوراق'!Q34</f>
        <v>-181250000</v>
      </c>
      <c r="N33" s="238"/>
      <c r="O33" s="234">
        <v>0</v>
      </c>
      <c r="P33" s="204"/>
      <c r="Q33" s="234">
        <f t="shared" si="3"/>
        <v>141391588771</v>
      </c>
      <c r="R33" s="36">
        <v>46406913359</v>
      </c>
    </row>
    <row r="34" spans="1:18" ht="30" customHeight="1">
      <c r="A34" s="375" t="s">
        <v>44</v>
      </c>
      <c r="B34" s="375"/>
      <c r="C34" s="205">
        <f>'درآمد اوراق بهادار'!G9</f>
        <v>0</v>
      </c>
      <c r="D34" s="204"/>
      <c r="E34" s="234">
        <v>0</v>
      </c>
      <c r="F34" s="238"/>
      <c r="G34" s="234">
        <f>'درآمد ناشی از فروش'!I49</f>
        <v>0</v>
      </c>
      <c r="H34" s="204"/>
      <c r="I34" s="234">
        <f t="shared" si="2"/>
        <v>0</v>
      </c>
      <c r="J34" s="238"/>
      <c r="K34" s="205">
        <f>'درآمد اوراق بهادار'!M9</f>
        <v>62468573558</v>
      </c>
      <c r="L34" s="204"/>
      <c r="M34" s="234">
        <v>0</v>
      </c>
      <c r="N34" s="238"/>
      <c r="O34" s="234">
        <f>'درآمد ناشی از فروش'!Q49</f>
        <v>-48978618750</v>
      </c>
      <c r="P34" s="204"/>
      <c r="Q34" s="234">
        <f t="shared" si="3"/>
        <v>13489954808</v>
      </c>
      <c r="R34" s="36">
        <v>161374645600</v>
      </c>
    </row>
    <row r="35" spans="1:18" ht="30" customHeight="1">
      <c r="A35" s="375" t="s">
        <v>56</v>
      </c>
      <c r="B35" s="375"/>
      <c r="C35" s="205">
        <f>'درآمد اوراق بهادار'!G10</f>
        <v>5458680470</v>
      </c>
      <c r="D35" s="204"/>
      <c r="E35" s="234">
        <f>'درآمد ناشی از تغییر قیمت اوراق'!I30</f>
        <v>-78300000</v>
      </c>
      <c r="F35" s="238"/>
      <c r="G35" s="234">
        <v>0</v>
      </c>
      <c r="H35" s="204"/>
      <c r="I35" s="234">
        <f t="shared" si="2"/>
        <v>5380380470</v>
      </c>
      <c r="J35" s="238"/>
      <c r="K35" s="205">
        <f>'درآمد اوراق بهادار'!M10</f>
        <v>55362308746</v>
      </c>
      <c r="L35" s="204"/>
      <c r="M35" s="234">
        <f>'درآمد ناشی از تغییر قیمت اوراق'!Q30</f>
        <v>15918800000</v>
      </c>
      <c r="N35" s="238"/>
      <c r="O35" s="234">
        <v>0</v>
      </c>
      <c r="P35" s="204"/>
      <c r="Q35" s="234">
        <f t="shared" si="3"/>
        <v>71281108746</v>
      </c>
      <c r="R35" s="36">
        <v>56361067307</v>
      </c>
    </row>
    <row r="36" spans="1:18" ht="30" customHeight="1">
      <c r="A36" s="375" t="s">
        <v>54</v>
      </c>
      <c r="B36" s="375"/>
      <c r="C36" s="205">
        <f>'درآمد اوراق بهادار'!G11</f>
        <v>22864905</v>
      </c>
      <c r="D36" s="204"/>
      <c r="E36" s="234">
        <f>'درآمد ناشی از تغییر قیمت اوراق'!I29</f>
        <v>8871594</v>
      </c>
      <c r="F36" s="238"/>
      <c r="G36" s="234">
        <f>'درآمد ناشی از فروش'!I61</f>
        <v>0</v>
      </c>
      <c r="H36" s="204"/>
      <c r="I36" s="234">
        <f t="shared" si="2"/>
        <v>31736499</v>
      </c>
      <c r="J36" s="238"/>
      <c r="K36" s="205">
        <f>'درآمد اوراق بهادار'!M11</f>
        <v>7698673747</v>
      </c>
      <c r="L36" s="204"/>
      <c r="M36" s="234">
        <f>'درآمد ناشی از تغییر قیمت اوراق'!Q29</f>
        <v>54131450</v>
      </c>
      <c r="N36" s="238"/>
      <c r="O36" s="234">
        <f>'درآمد ناشی از فروش'!Q61</f>
        <v>2699412920</v>
      </c>
      <c r="P36" s="204"/>
      <c r="Q36" s="234">
        <f t="shared" si="3"/>
        <v>10452218117</v>
      </c>
      <c r="R36" s="36">
        <v>18809023283</v>
      </c>
    </row>
    <row r="37" spans="1:18" ht="30" customHeight="1">
      <c r="A37" s="375" t="s">
        <v>40</v>
      </c>
      <c r="B37" s="375"/>
      <c r="C37" s="205">
        <v>0</v>
      </c>
      <c r="D37" s="204"/>
      <c r="E37" s="234">
        <f>'درآمد ناشی از تغییر قیمت اوراق'!I31</f>
        <v>8356818408</v>
      </c>
      <c r="F37" s="238"/>
      <c r="G37" s="234">
        <f>'درآمد ناشی از فروش'!I54</f>
        <v>0</v>
      </c>
      <c r="H37" s="204"/>
      <c r="I37" s="234">
        <f t="shared" si="2"/>
        <v>8356818408</v>
      </c>
      <c r="J37" s="238"/>
      <c r="K37" s="205">
        <v>0</v>
      </c>
      <c r="L37" s="204"/>
      <c r="M37" s="234">
        <f>'درآمد ناشی از تغییر قیمت اوراق'!Q31</f>
        <v>77060581310</v>
      </c>
      <c r="N37" s="238"/>
      <c r="O37" s="234">
        <f>'درآمد ناشی از فروش'!Q54</f>
        <v>11691453063</v>
      </c>
      <c r="P37" s="204"/>
      <c r="Q37" s="234">
        <f t="shared" si="3"/>
        <v>88752034373</v>
      </c>
      <c r="R37" s="36">
        <v>10108691348</v>
      </c>
    </row>
    <row r="38" spans="1:18" ht="30" customHeight="1">
      <c r="A38" s="375" t="s">
        <v>265</v>
      </c>
      <c r="B38" s="375"/>
      <c r="C38" s="205">
        <v>0</v>
      </c>
      <c r="D38" s="204"/>
      <c r="E38" s="234">
        <v>0</v>
      </c>
      <c r="F38" s="238"/>
      <c r="G38" s="234">
        <f>'درآمد ناشی از فروش'!I47</f>
        <v>0</v>
      </c>
      <c r="H38" s="204"/>
      <c r="I38" s="234">
        <f t="shared" si="2"/>
        <v>0</v>
      </c>
      <c r="J38" s="238"/>
      <c r="K38" s="205">
        <v>0</v>
      </c>
      <c r="L38" s="204"/>
      <c r="M38" s="234">
        <v>0</v>
      </c>
      <c r="N38" s="238"/>
      <c r="O38" s="234">
        <f>'درآمد ناشی از فروش'!Q47</f>
        <v>73087242</v>
      </c>
      <c r="P38" s="204"/>
      <c r="Q38" s="234">
        <f t="shared" si="3"/>
        <v>73087242</v>
      </c>
      <c r="R38" s="36"/>
    </row>
    <row r="39" spans="1:18" ht="30" customHeight="1">
      <c r="A39" s="375" t="s">
        <v>36</v>
      </c>
      <c r="B39" s="375"/>
      <c r="C39" s="205">
        <v>0</v>
      </c>
      <c r="D39" s="204"/>
      <c r="E39" s="234">
        <v>0</v>
      </c>
      <c r="F39" s="238"/>
      <c r="G39" s="234">
        <f>'درآمد ناشی از فروش'!I53</f>
        <v>76386952558</v>
      </c>
      <c r="H39" s="204"/>
      <c r="I39" s="234">
        <f t="shared" si="2"/>
        <v>76386952558</v>
      </c>
      <c r="J39" s="238"/>
      <c r="K39" s="205">
        <v>0</v>
      </c>
      <c r="L39" s="204"/>
      <c r="M39" s="234">
        <v>0</v>
      </c>
      <c r="N39" s="238"/>
      <c r="O39" s="234">
        <f>'درآمد ناشی از فروش'!Q53</f>
        <v>81521556125</v>
      </c>
      <c r="P39" s="204"/>
      <c r="Q39" s="234">
        <f t="shared" si="3"/>
        <v>81521556125</v>
      </c>
      <c r="R39" s="36">
        <v>2439780297</v>
      </c>
    </row>
    <row r="40" spans="1:18" s="22" customFormat="1" ht="30" customHeight="1" thickBot="1">
      <c r="A40" s="11" t="s">
        <v>12</v>
      </c>
      <c r="B40" s="11"/>
      <c r="C40" s="206">
        <f>SUM(C7:C39)</f>
        <v>169099043741</v>
      </c>
      <c r="D40" s="207"/>
      <c r="E40" s="237">
        <f>SUM(E7:E39)</f>
        <v>3408000215</v>
      </c>
      <c r="F40" s="239"/>
      <c r="G40" s="235">
        <f>SUM(G7:G39)</f>
        <v>114980515058</v>
      </c>
      <c r="H40" s="207"/>
      <c r="I40" s="235">
        <f>SUM(I7:I39)</f>
        <v>287487559014</v>
      </c>
      <c r="J40" s="239"/>
      <c r="K40" s="235">
        <f>SUM(K7:K39)</f>
        <v>1128070502862</v>
      </c>
      <c r="L40" s="207"/>
      <c r="M40" s="237">
        <f>SUM(M7:M39)</f>
        <v>69196181652</v>
      </c>
      <c r="N40" s="207"/>
      <c r="O40" s="235">
        <f>SUM(O7:O39)</f>
        <v>201131113004</v>
      </c>
      <c r="P40" s="207"/>
      <c r="Q40" s="206">
        <f>SUM(Q7:Q39)</f>
        <v>1398397797518</v>
      </c>
    </row>
  </sheetData>
  <mergeCells count="29">
    <mergeCell ref="A17:B17"/>
    <mergeCell ref="A18:B18"/>
    <mergeCell ref="A19:B19"/>
    <mergeCell ref="A20:B20"/>
    <mergeCell ref="A1:Q1"/>
    <mergeCell ref="A2:Q2"/>
    <mergeCell ref="A3:Q3"/>
    <mergeCell ref="C5:I5"/>
    <mergeCell ref="K5:Q5"/>
    <mergeCell ref="A4:Q4"/>
    <mergeCell ref="A21:B21"/>
    <mergeCell ref="A22:B22"/>
    <mergeCell ref="A23:B23"/>
    <mergeCell ref="A24:B24"/>
    <mergeCell ref="A34:B34"/>
    <mergeCell ref="A26:B26"/>
    <mergeCell ref="A27:B27"/>
    <mergeCell ref="A32:B32"/>
    <mergeCell ref="A25:B25"/>
    <mergeCell ref="A37:B37"/>
    <mergeCell ref="A39:B39"/>
    <mergeCell ref="A35:B35"/>
    <mergeCell ref="A36:B36"/>
    <mergeCell ref="A28:B28"/>
    <mergeCell ref="A29:B29"/>
    <mergeCell ref="A30:B30"/>
    <mergeCell ref="A31:B31"/>
    <mergeCell ref="A33:B33"/>
    <mergeCell ref="A38:B38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91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3" t="s">
        <v>0</v>
      </c>
      <c r="B1" s="343"/>
      <c r="C1" s="343"/>
      <c r="D1" s="343"/>
      <c r="E1" s="343"/>
      <c r="F1" s="343"/>
      <c r="G1" s="18"/>
      <c r="L1" s="63"/>
      <c r="M1" s="63"/>
    </row>
    <row r="2" spans="1:13" ht="30" customHeight="1">
      <c r="A2" s="343" t="s">
        <v>79</v>
      </c>
      <c r="B2" s="343"/>
      <c r="C2" s="343"/>
      <c r="D2" s="343"/>
      <c r="E2" s="343"/>
      <c r="F2" s="343"/>
      <c r="G2" s="18"/>
      <c r="L2" s="64"/>
      <c r="M2" s="65"/>
    </row>
    <row r="3" spans="1:13" ht="30" customHeight="1">
      <c r="A3" s="343" t="s">
        <v>320</v>
      </c>
      <c r="B3" s="343"/>
      <c r="C3" s="343"/>
      <c r="D3" s="343"/>
      <c r="E3" s="343"/>
      <c r="F3" s="343"/>
      <c r="G3" s="18"/>
      <c r="L3" s="66"/>
      <c r="M3" s="67"/>
    </row>
    <row r="4" spans="1:13" s="13" customFormat="1" ht="30" customHeight="1">
      <c r="A4" s="351" t="s">
        <v>148</v>
      </c>
      <c r="B4" s="351"/>
      <c r="C4" s="351"/>
      <c r="D4" s="351"/>
      <c r="E4" s="351"/>
      <c r="F4" s="351"/>
      <c r="G4" s="16"/>
      <c r="L4" s="66"/>
      <c r="M4" s="67"/>
    </row>
    <row r="5" spans="1:13" ht="34.5" customHeight="1">
      <c r="D5" s="60" t="s">
        <v>90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98" t="s">
        <v>107</v>
      </c>
      <c r="B6" s="398"/>
      <c r="D6" s="61" t="s">
        <v>122</v>
      </c>
      <c r="F6" s="6" t="s">
        <v>150</v>
      </c>
      <c r="L6" s="66"/>
      <c r="M6" s="67"/>
    </row>
    <row r="7" spans="1:13" ht="30" customHeight="1">
      <c r="A7" s="339" t="s">
        <v>343</v>
      </c>
      <c r="B7" s="339"/>
      <c r="D7" s="173">
        <v>46033</v>
      </c>
      <c r="E7" s="173"/>
      <c r="F7" s="174">
        <v>363020</v>
      </c>
      <c r="G7" s="32"/>
      <c r="L7" s="66"/>
      <c r="M7" s="67"/>
    </row>
    <row r="8" spans="1:13" ht="30" customHeight="1">
      <c r="A8" s="339" t="s">
        <v>344</v>
      </c>
      <c r="B8" s="339"/>
      <c r="D8" s="173">
        <v>41354</v>
      </c>
      <c r="E8" s="173"/>
      <c r="F8" s="173">
        <v>309706</v>
      </c>
      <c r="G8" s="32"/>
      <c r="L8" s="66"/>
      <c r="M8" s="67"/>
    </row>
    <row r="9" spans="1:13" ht="30" customHeight="1">
      <c r="A9" s="339" t="s">
        <v>345</v>
      </c>
      <c r="B9" s="339"/>
      <c r="D9" s="173">
        <v>294917818</v>
      </c>
      <c r="E9" s="173"/>
      <c r="F9" s="173">
        <v>17558540521</v>
      </c>
      <c r="G9" s="32"/>
      <c r="L9" s="66"/>
      <c r="M9" s="67"/>
    </row>
    <row r="10" spans="1:13" ht="30" customHeight="1">
      <c r="A10" s="339" t="s">
        <v>195</v>
      </c>
      <c r="B10" s="339"/>
      <c r="D10" s="173">
        <v>0</v>
      </c>
      <c r="E10" s="173"/>
      <c r="F10" s="173">
        <v>44644</v>
      </c>
      <c r="G10" s="32"/>
      <c r="L10" s="66"/>
      <c r="M10" s="67"/>
    </row>
    <row r="11" spans="1:13" ht="30" customHeight="1">
      <c r="A11" s="339" t="s">
        <v>346</v>
      </c>
      <c r="B11" s="339"/>
      <c r="D11" s="173">
        <v>0</v>
      </c>
      <c r="E11" s="173"/>
      <c r="F11" s="173">
        <v>200482</v>
      </c>
      <c r="G11" s="32"/>
      <c r="L11" s="66"/>
      <c r="M11" s="67"/>
    </row>
    <row r="12" spans="1:13" ht="30" customHeight="1">
      <c r="A12" s="339" t="s">
        <v>347</v>
      </c>
      <c r="B12" s="339"/>
      <c r="D12" s="173">
        <v>51225</v>
      </c>
      <c r="E12" s="173"/>
      <c r="F12" s="173">
        <v>354876</v>
      </c>
      <c r="G12" s="32"/>
      <c r="L12" s="66"/>
      <c r="M12" s="67"/>
    </row>
    <row r="13" spans="1:13" ht="30" customHeight="1">
      <c r="A13" s="339" t="s">
        <v>348</v>
      </c>
      <c r="B13" s="339"/>
      <c r="D13" s="173">
        <v>0</v>
      </c>
      <c r="E13" s="173"/>
      <c r="F13" s="173">
        <v>39311</v>
      </c>
      <c r="G13" s="32"/>
      <c r="L13" s="66"/>
      <c r="M13" s="67"/>
    </row>
    <row r="14" spans="1:13" ht="30" customHeight="1">
      <c r="A14" s="339" t="s">
        <v>349</v>
      </c>
      <c r="B14" s="339"/>
      <c r="D14" s="173">
        <v>74779</v>
      </c>
      <c r="E14" s="173"/>
      <c r="F14" s="173">
        <v>810168</v>
      </c>
      <c r="G14" s="32"/>
      <c r="L14" s="66"/>
      <c r="M14" s="67"/>
    </row>
    <row r="15" spans="1:13" ht="30" customHeight="1">
      <c r="A15" s="339" t="s">
        <v>350</v>
      </c>
      <c r="B15" s="339"/>
      <c r="D15" s="173">
        <v>9684</v>
      </c>
      <c r="E15" s="173"/>
      <c r="F15" s="173">
        <v>98079</v>
      </c>
      <c r="G15" s="32"/>
    </row>
    <row r="16" spans="1:13" ht="30" customHeight="1">
      <c r="A16" s="339" t="s">
        <v>351</v>
      </c>
      <c r="B16" s="339"/>
      <c r="D16" s="173">
        <v>0</v>
      </c>
      <c r="E16" s="173"/>
      <c r="F16" s="173">
        <v>149693</v>
      </c>
      <c r="G16" s="32"/>
    </row>
    <row r="17" spans="1:6" ht="30" customHeight="1">
      <c r="A17" s="339" t="s">
        <v>352</v>
      </c>
      <c r="B17" s="339"/>
      <c r="D17" s="173">
        <v>40632</v>
      </c>
      <c r="E17" s="173"/>
      <c r="F17" s="173">
        <v>307767</v>
      </c>
    </row>
    <row r="18" spans="1:6" ht="30" customHeight="1">
      <c r="A18" s="339" t="s">
        <v>353</v>
      </c>
      <c r="B18" s="339"/>
      <c r="D18" s="173">
        <v>38123</v>
      </c>
      <c r="E18" s="173"/>
      <c r="F18" s="173">
        <v>450643</v>
      </c>
    </row>
    <row r="19" spans="1:6" ht="30" customHeight="1">
      <c r="A19" s="339" t="s">
        <v>354</v>
      </c>
      <c r="B19" s="339"/>
      <c r="D19" s="173">
        <v>0</v>
      </c>
      <c r="E19" s="173"/>
      <c r="F19" s="173">
        <v>4974058975</v>
      </c>
    </row>
    <row r="20" spans="1:6" ht="30" customHeight="1">
      <c r="A20" s="339" t="s">
        <v>355</v>
      </c>
      <c r="B20" s="339"/>
      <c r="D20" s="173">
        <v>47959</v>
      </c>
      <c r="E20" s="173"/>
      <c r="F20" s="173">
        <v>494838</v>
      </c>
    </row>
    <row r="21" spans="1:6" ht="30" customHeight="1">
      <c r="A21" s="339" t="s">
        <v>356</v>
      </c>
      <c r="B21" s="339"/>
      <c r="D21" s="173">
        <v>0</v>
      </c>
      <c r="E21" s="173"/>
      <c r="F21" s="173">
        <v>4167529144</v>
      </c>
    </row>
    <row r="22" spans="1:6" ht="30" customHeight="1">
      <c r="A22" s="339" t="s">
        <v>357</v>
      </c>
      <c r="B22" s="339"/>
      <c r="D22" s="173">
        <v>0</v>
      </c>
      <c r="E22" s="173"/>
      <c r="F22" s="173">
        <v>14879127310</v>
      </c>
    </row>
    <row r="23" spans="1:6" ht="30" customHeight="1">
      <c r="A23" s="339" t="s">
        <v>358</v>
      </c>
      <c r="B23" s="339"/>
      <c r="D23" s="173">
        <v>0</v>
      </c>
      <c r="E23" s="173"/>
      <c r="F23" s="173">
        <v>26373333317</v>
      </c>
    </row>
    <row r="24" spans="1:6" ht="30" customHeight="1">
      <c r="A24" s="339" t="s">
        <v>359</v>
      </c>
      <c r="B24" s="339"/>
      <c r="D24" s="173">
        <v>0</v>
      </c>
      <c r="E24" s="173"/>
      <c r="F24" s="173">
        <v>3943420568</v>
      </c>
    </row>
    <row r="25" spans="1:6" ht="30" customHeight="1">
      <c r="A25" s="339" t="s">
        <v>360</v>
      </c>
      <c r="B25" s="339"/>
      <c r="D25" s="173">
        <v>0</v>
      </c>
      <c r="E25" s="173"/>
      <c r="F25" s="173">
        <v>10053871110</v>
      </c>
    </row>
    <row r="26" spans="1:6" ht="30" customHeight="1">
      <c r="A26" s="339" t="s">
        <v>361</v>
      </c>
      <c r="B26" s="339"/>
      <c r="D26" s="173">
        <v>0</v>
      </c>
      <c r="E26" s="173"/>
      <c r="F26" s="173">
        <v>7789499355</v>
      </c>
    </row>
    <row r="27" spans="1:6" ht="30" customHeight="1">
      <c r="A27" s="339" t="s">
        <v>362</v>
      </c>
      <c r="B27" s="339"/>
      <c r="D27" s="173">
        <v>0</v>
      </c>
      <c r="E27" s="173"/>
      <c r="F27" s="173">
        <v>8378017555</v>
      </c>
    </row>
    <row r="28" spans="1:6" ht="30" customHeight="1">
      <c r="A28" s="339" t="s">
        <v>363</v>
      </c>
      <c r="B28" s="339"/>
      <c r="D28" s="173">
        <v>0</v>
      </c>
      <c r="E28" s="173"/>
      <c r="F28" s="173">
        <v>8576502695</v>
      </c>
    </row>
    <row r="29" spans="1:6" ht="30" customHeight="1">
      <c r="A29" s="339" t="s">
        <v>364</v>
      </c>
      <c r="B29" s="339"/>
      <c r="D29" s="173">
        <v>0</v>
      </c>
      <c r="E29" s="23"/>
      <c r="F29" s="173">
        <v>6987983305</v>
      </c>
    </row>
    <row r="30" spans="1:6" ht="30" customHeight="1">
      <c r="A30" s="339" t="s">
        <v>365</v>
      </c>
      <c r="B30" s="339"/>
      <c r="D30" s="173">
        <v>47002</v>
      </c>
      <c r="E30" s="23"/>
      <c r="F30" s="173">
        <v>6453256</v>
      </c>
    </row>
    <row r="31" spans="1:6" ht="30" customHeight="1">
      <c r="A31" s="339" t="s">
        <v>366</v>
      </c>
      <c r="B31" s="339"/>
      <c r="D31" s="173">
        <v>0</v>
      </c>
      <c r="E31" s="23"/>
      <c r="F31" s="173">
        <v>31804648568</v>
      </c>
    </row>
    <row r="32" spans="1:6" ht="30" customHeight="1">
      <c r="A32" s="339" t="s">
        <v>367</v>
      </c>
      <c r="B32" s="339"/>
      <c r="D32" s="173">
        <v>0</v>
      </c>
      <c r="E32" s="23"/>
      <c r="F32" s="173">
        <v>11739714752</v>
      </c>
    </row>
    <row r="33" spans="1:6" ht="30" customHeight="1">
      <c r="A33" s="339" t="s">
        <v>368</v>
      </c>
      <c r="B33" s="339"/>
      <c r="D33" s="173">
        <v>0</v>
      </c>
      <c r="E33" s="23"/>
      <c r="F33" s="173">
        <v>18017336552</v>
      </c>
    </row>
    <row r="34" spans="1:6" ht="30" customHeight="1">
      <c r="A34" s="339" t="s">
        <v>369</v>
      </c>
      <c r="B34" s="339"/>
      <c r="D34" s="173">
        <v>0</v>
      </c>
      <c r="E34" s="23"/>
      <c r="F34" s="173">
        <v>8302169548</v>
      </c>
    </row>
    <row r="35" spans="1:6" ht="30" customHeight="1">
      <c r="A35" s="339" t="s">
        <v>370</v>
      </c>
      <c r="B35" s="339"/>
      <c r="D35" s="173">
        <v>8931876550</v>
      </c>
      <c r="E35" s="23"/>
      <c r="F35" s="173">
        <v>120771369448</v>
      </c>
    </row>
    <row r="36" spans="1:6" ht="30" customHeight="1">
      <c r="A36" s="339" t="s">
        <v>371</v>
      </c>
      <c r="B36" s="339"/>
      <c r="D36" s="173">
        <v>0</v>
      </c>
      <c r="E36" s="23"/>
      <c r="F36" s="173">
        <v>62174829595</v>
      </c>
    </row>
    <row r="37" spans="1:6" ht="30" customHeight="1">
      <c r="A37" s="339" t="s">
        <v>372</v>
      </c>
      <c r="B37" s="339"/>
      <c r="D37" s="173">
        <v>0</v>
      </c>
      <c r="E37" s="23"/>
      <c r="F37" s="173">
        <v>97471072269</v>
      </c>
    </row>
    <row r="38" spans="1:6" ht="30" customHeight="1">
      <c r="A38" s="339" t="s">
        <v>373</v>
      </c>
      <c r="B38" s="339"/>
      <c r="D38" s="173">
        <v>0</v>
      </c>
      <c r="E38" s="23"/>
      <c r="F38" s="173">
        <v>31912512088</v>
      </c>
    </row>
    <row r="39" spans="1:6" ht="30" customHeight="1">
      <c r="A39" s="339" t="s">
        <v>374</v>
      </c>
      <c r="B39" s="339"/>
      <c r="D39" s="173">
        <v>0</v>
      </c>
      <c r="E39" s="23"/>
      <c r="F39" s="173">
        <v>20950350481</v>
      </c>
    </row>
    <row r="40" spans="1:6" ht="30" customHeight="1">
      <c r="A40" s="339" t="s">
        <v>204</v>
      </c>
      <c r="B40" s="339"/>
      <c r="D40" s="173">
        <v>64628</v>
      </c>
      <c r="E40" s="23"/>
      <c r="F40" s="173">
        <v>395715</v>
      </c>
    </row>
    <row r="41" spans="1:6" ht="30" customHeight="1">
      <c r="A41" s="339" t="s">
        <v>375</v>
      </c>
      <c r="B41" s="339"/>
      <c r="D41" s="173">
        <v>0</v>
      </c>
      <c r="E41" s="23"/>
      <c r="F41" s="173">
        <v>74416176066</v>
      </c>
    </row>
    <row r="42" spans="1:6" ht="30" customHeight="1">
      <c r="A42" s="339" t="s">
        <v>376</v>
      </c>
      <c r="B42" s="339"/>
      <c r="D42" s="173">
        <v>0</v>
      </c>
      <c r="E42" s="23"/>
      <c r="F42" s="173">
        <v>1711757956</v>
      </c>
    </row>
    <row r="43" spans="1:6" ht="30" customHeight="1">
      <c r="A43" s="339" t="s">
        <v>222</v>
      </c>
      <c r="B43" s="339"/>
      <c r="D43" s="173">
        <v>7515502276</v>
      </c>
      <c r="E43" s="23"/>
      <c r="F43" s="173">
        <v>60606301294</v>
      </c>
    </row>
    <row r="44" spans="1:6" ht="30" customHeight="1">
      <c r="A44" s="339" t="s">
        <v>223</v>
      </c>
      <c r="B44" s="339"/>
      <c r="D44" s="173">
        <v>482849227</v>
      </c>
      <c r="E44" s="23"/>
      <c r="F44" s="173">
        <v>37303833077</v>
      </c>
    </row>
    <row r="45" spans="1:6" ht="30" customHeight="1">
      <c r="A45" s="339" t="s">
        <v>233</v>
      </c>
      <c r="B45" s="339"/>
      <c r="D45" s="173">
        <v>7618356223</v>
      </c>
      <c r="E45" s="23"/>
      <c r="F45" s="173">
        <v>60520501778</v>
      </c>
    </row>
    <row r="46" spans="1:6" ht="30" customHeight="1">
      <c r="A46" s="339" t="s">
        <v>234</v>
      </c>
      <c r="B46" s="339"/>
      <c r="D46" s="173">
        <v>1635820893</v>
      </c>
      <c r="E46" s="23"/>
      <c r="F46" s="173">
        <v>17511095854</v>
      </c>
    </row>
    <row r="47" spans="1:6" ht="30" customHeight="1">
      <c r="A47" s="339" t="s">
        <v>235</v>
      </c>
      <c r="B47" s="339"/>
      <c r="D47" s="173">
        <v>0</v>
      </c>
      <c r="E47" s="23"/>
      <c r="F47" s="173">
        <v>6389589024</v>
      </c>
    </row>
    <row r="48" spans="1:6" ht="30" customHeight="1">
      <c r="A48" s="339" t="s">
        <v>236</v>
      </c>
      <c r="B48" s="339"/>
      <c r="D48" s="173">
        <v>336432602</v>
      </c>
      <c r="E48" s="23"/>
      <c r="F48" s="173">
        <v>29013509355</v>
      </c>
    </row>
    <row r="49" spans="1:6" ht="30" customHeight="1">
      <c r="A49" s="339" t="s">
        <v>251</v>
      </c>
      <c r="B49" s="339"/>
      <c r="D49" s="173">
        <v>45433</v>
      </c>
      <c r="E49" s="23"/>
      <c r="F49" s="173">
        <v>121514</v>
      </c>
    </row>
    <row r="50" spans="1:6" ht="30" customHeight="1">
      <c r="A50" s="339" t="s">
        <v>253</v>
      </c>
      <c r="B50" s="339"/>
      <c r="D50" s="173">
        <v>0</v>
      </c>
      <c r="E50" s="23"/>
      <c r="F50" s="173">
        <v>43739753388</v>
      </c>
    </row>
    <row r="51" spans="1:6" ht="30" customHeight="1">
      <c r="A51" s="339" t="s">
        <v>254</v>
      </c>
      <c r="B51" s="339"/>
      <c r="D51" s="173">
        <v>5318934929</v>
      </c>
      <c r="E51" s="23"/>
      <c r="F51" s="173">
        <v>35678767240</v>
      </c>
    </row>
    <row r="52" spans="1:6" ht="30" customHeight="1">
      <c r="A52" s="339" t="s">
        <v>257</v>
      </c>
      <c r="B52" s="339"/>
      <c r="D52" s="173">
        <v>0</v>
      </c>
      <c r="E52" s="23"/>
      <c r="F52" s="173">
        <v>3465123269</v>
      </c>
    </row>
    <row r="53" spans="1:6" ht="30" customHeight="1">
      <c r="A53" s="339" t="s">
        <v>258</v>
      </c>
      <c r="B53" s="339"/>
      <c r="D53" s="173">
        <v>2457534240</v>
      </c>
      <c r="E53" s="23"/>
      <c r="F53" s="173">
        <v>11632328736</v>
      </c>
    </row>
    <row r="54" spans="1:6" ht="30" customHeight="1">
      <c r="A54" s="339" t="s">
        <v>259</v>
      </c>
      <c r="B54" s="339"/>
      <c r="D54" s="173">
        <v>7788836902</v>
      </c>
      <c r="E54" s="23"/>
      <c r="F54" s="173">
        <v>41509764613</v>
      </c>
    </row>
    <row r="55" spans="1:6" ht="30" customHeight="1">
      <c r="A55" s="339" t="s">
        <v>260</v>
      </c>
      <c r="B55" s="339"/>
      <c r="D55" s="173">
        <v>7517372952</v>
      </c>
      <c r="E55" s="23"/>
      <c r="F55" s="173">
        <v>33090410892</v>
      </c>
    </row>
    <row r="56" spans="1:6" ht="30" customHeight="1">
      <c r="A56" s="339" t="s">
        <v>261</v>
      </c>
      <c r="B56" s="339"/>
      <c r="D56" s="173">
        <v>150683901</v>
      </c>
      <c r="E56" s="23"/>
      <c r="F56" s="173">
        <v>8355616428</v>
      </c>
    </row>
    <row r="57" spans="1:6" ht="30" customHeight="1">
      <c r="A57" s="339" t="s">
        <v>262</v>
      </c>
      <c r="B57" s="339"/>
      <c r="D57" s="173">
        <v>2457534240</v>
      </c>
      <c r="E57" s="23"/>
      <c r="F57" s="173">
        <v>10649315052</v>
      </c>
    </row>
    <row r="58" spans="1:6" ht="30" customHeight="1">
      <c r="A58" s="339" t="s">
        <v>263</v>
      </c>
      <c r="B58" s="339"/>
      <c r="D58" s="173">
        <v>150683901</v>
      </c>
      <c r="E58" s="23"/>
      <c r="F58" s="173">
        <v>8355616428</v>
      </c>
    </row>
    <row r="59" spans="1:6" ht="30" customHeight="1">
      <c r="A59" s="339" t="s">
        <v>264</v>
      </c>
      <c r="B59" s="339"/>
      <c r="D59" s="173">
        <v>40156</v>
      </c>
      <c r="E59" s="23"/>
      <c r="F59" s="173">
        <v>120243</v>
      </c>
    </row>
    <row r="60" spans="1:6" ht="30" customHeight="1">
      <c r="A60" s="339" t="s">
        <v>273</v>
      </c>
      <c r="B60" s="339"/>
      <c r="D60" s="173">
        <v>7869863006</v>
      </c>
      <c r="E60" s="23"/>
      <c r="F60" s="173">
        <v>34147671199</v>
      </c>
    </row>
    <row r="61" spans="1:6" ht="30" customHeight="1">
      <c r="A61" s="339" t="s">
        <v>274</v>
      </c>
      <c r="B61" s="339"/>
      <c r="D61" s="173">
        <v>4852602714</v>
      </c>
      <c r="E61" s="23"/>
      <c r="F61" s="173">
        <v>17260136900</v>
      </c>
    </row>
    <row r="62" spans="1:6" ht="30" customHeight="1">
      <c r="A62" s="339" t="s">
        <v>275</v>
      </c>
      <c r="B62" s="339"/>
      <c r="D62" s="173">
        <v>2420317194</v>
      </c>
      <c r="E62" s="23"/>
      <c r="F62" s="173">
        <v>9278767065</v>
      </c>
    </row>
    <row r="63" spans="1:6" ht="30" customHeight="1">
      <c r="A63" s="339" t="s">
        <v>276</v>
      </c>
      <c r="B63" s="339"/>
      <c r="D63" s="173">
        <v>2547667837</v>
      </c>
      <c r="E63" s="23"/>
      <c r="F63" s="173">
        <v>9682191684</v>
      </c>
    </row>
    <row r="64" spans="1:6" ht="30" customHeight="1">
      <c r="A64" s="339" t="s">
        <v>277</v>
      </c>
      <c r="B64" s="339"/>
      <c r="D64" s="173">
        <v>6368741039</v>
      </c>
      <c r="E64" s="23"/>
      <c r="F64" s="173">
        <v>23143835603</v>
      </c>
    </row>
    <row r="65" spans="1:6" ht="30" customHeight="1">
      <c r="A65" s="339" t="s">
        <v>278</v>
      </c>
      <c r="B65" s="339"/>
      <c r="D65" s="173">
        <v>1656164370</v>
      </c>
      <c r="E65" s="23"/>
      <c r="F65" s="173">
        <v>5642534214</v>
      </c>
    </row>
    <row r="66" spans="1:6" ht="30" customHeight="1">
      <c r="A66" s="339" t="s">
        <v>279</v>
      </c>
      <c r="B66" s="339"/>
      <c r="D66" s="173">
        <v>7640091112</v>
      </c>
      <c r="E66" s="23"/>
      <c r="F66" s="173">
        <v>25734246520</v>
      </c>
    </row>
    <row r="67" spans="1:6" ht="30" customHeight="1">
      <c r="A67" s="339" t="s">
        <v>280</v>
      </c>
      <c r="B67" s="339"/>
      <c r="D67" s="173">
        <v>6844105501</v>
      </c>
      <c r="E67" s="23"/>
      <c r="F67" s="173">
        <v>22303011588</v>
      </c>
    </row>
    <row r="68" spans="1:6" ht="30" customHeight="1">
      <c r="A68" s="339" t="s">
        <v>281</v>
      </c>
      <c r="B68" s="339"/>
      <c r="D68" s="173">
        <v>5350830998</v>
      </c>
      <c r="E68" s="23"/>
      <c r="F68" s="173">
        <v>16592870537</v>
      </c>
    </row>
    <row r="69" spans="1:6" ht="30" customHeight="1">
      <c r="A69" s="339" t="s">
        <v>289</v>
      </c>
      <c r="B69" s="339"/>
      <c r="D69" s="173">
        <v>3860864864</v>
      </c>
      <c r="E69" s="23"/>
      <c r="F69" s="173">
        <v>9764692260</v>
      </c>
    </row>
    <row r="70" spans="1:6" ht="30" customHeight="1">
      <c r="A70" s="339" t="s">
        <v>290</v>
      </c>
      <c r="B70" s="339"/>
      <c r="D70" s="173">
        <v>4412114013</v>
      </c>
      <c r="E70" s="23"/>
      <c r="F70" s="173">
        <v>14608219137</v>
      </c>
    </row>
    <row r="71" spans="1:6" ht="30" customHeight="1">
      <c r="A71" s="339" t="s">
        <v>291</v>
      </c>
      <c r="B71" s="339"/>
      <c r="D71" s="173">
        <v>3194794499</v>
      </c>
      <c r="E71" s="23"/>
      <c r="F71" s="173">
        <v>7773999950</v>
      </c>
    </row>
    <row r="72" spans="1:6" ht="30" customHeight="1">
      <c r="A72" s="339" t="s">
        <v>292</v>
      </c>
      <c r="B72" s="339"/>
      <c r="D72" s="173">
        <v>2457534240</v>
      </c>
      <c r="E72" s="23"/>
      <c r="F72" s="173">
        <v>5979999984</v>
      </c>
    </row>
    <row r="73" spans="1:6" ht="30" customHeight="1">
      <c r="A73" s="339" t="s">
        <v>293</v>
      </c>
      <c r="B73" s="339"/>
      <c r="D73" s="173">
        <v>3163900776</v>
      </c>
      <c r="E73" s="23"/>
      <c r="F73" s="173">
        <v>8153424640</v>
      </c>
    </row>
    <row r="74" spans="1:6" ht="30" customHeight="1">
      <c r="A74" s="339" t="s">
        <v>294</v>
      </c>
      <c r="B74" s="339"/>
      <c r="D74" s="173">
        <v>2547945179</v>
      </c>
      <c r="E74" s="23"/>
      <c r="F74" s="173">
        <v>6176712289</v>
      </c>
    </row>
    <row r="75" spans="1:6" ht="30" customHeight="1">
      <c r="A75" s="339" t="s">
        <v>298</v>
      </c>
      <c r="B75" s="339"/>
      <c r="D75" s="173">
        <v>2621369862</v>
      </c>
      <c r="E75" s="23"/>
      <c r="F75" s="173">
        <v>4996986294</v>
      </c>
    </row>
    <row r="76" spans="1:6" ht="30" customHeight="1">
      <c r="A76" s="339" t="s">
        <v>299</v>
      </c>
      <c r="B76" s="339"/>
      <c r="D76" s="173">
        <v>13855317968</v>
      </c>
      <c r="E76" s="23"/>
      <c r="F76" s="173">
        <v>20893150673</v>
      </c>
    </row>
    <row r="77" spans="1:6" ht="30" customHeight="1">
      <c r="A77" s="339" t="s">
        <v>300</v>
      </c>
      <c r="B77" s="339"/>
      <c r="D77" s="173">
        <v>4850934402</v>
      </c>
      <c r="E77" s="23"/>
      <c r="F77" s="173">
        <v>6836986296</v>
      </c>
    </row>
    <row r="78" spans="1:6" ht="30" customHeight="1">
      <c r="A78" s="339" t="s">
        <v>314</v>
      </c>
      <c r="B78" s="339"/>
      <c r="D78" s="173">
        <v>3932054793</v>
      </c>
      <c r="E78" s="23"/>
      <c r="F78" s="173">
        <v>4063123286</v>
      </c>
    </row>
    <row r="79" spans="1:6" ht="30" customHeight="1">
      <c r="A79" s="373" t="s">
        <v>330</v>
      </c>
      <c r="B79" s="373"/>
      <c r="D79" s="173">
        <v>4142465736</v>
      </c>
      <c r="E79" s="23"/>
      <c r="F79" s="173">
        <v>4142465736</v>
      </c>
    </row>
    <row r="80" spans="1:6" ht="30" customHeight="1">
      <c r="A80" s="373" t="s">
        <v>331</v>
      </c>
      <c r="B80" s="373"/>
      <c r="D80" s="173">
        <v>3711506849</v>
      </c>
      <c r="E80" s="23"/>
      <c r="F80" s="173">
        <v>3711506849</v>
      </c>
    </row>
    <row r="81" spans="1:6" ht="30" customHeight="1">
      <c r="A81" s="373" t="s">
        <v>332</v>
      </c>
      <c r="B81" s="373"/>
      <c r="D81" s="173">
        <v>3452054780</v>
      </c>
      <c r="E81" s="23"/>
      <c r="F81" s="173">
        <v>3452054780</v>
      </c>
    </row>
    <row r="82" spans="1:6" ht="30" customHeight="1">
      <c r="A82" s="373" t="s">
        <v>333</v>
      </c>
      <c r="B82" s="373"/>
      <c r="D82" s="173">
        <v>2761643820</v>
      </c>
      <c r="E82" s="23"/>
      <c r="F82" s="173">
        <v>2761643820</v>
      </c>
    </row>
    <row r="83" spans="1:6" ht="30" customHeight="1">
      <c r="A83" s="373" t="s">
        <v>334</v>
      </c>
      <c r="B83" s="373"/>
      <c r="D83" s="173">
        <v>1803698614</v>
      </c>
      <c r="E83" s="23"/>
      <c r="F83" s="173">
        <v>1803698614</v>
      </c>
    </row>
    <row r="84" spans="1:6" ht="30" customHeight="1">
      <c r="A84" s="373" t="s">
        <v>335</v>
      </c>
      <c r="B84" s="373"/>
      <c r="D84" s="173">
        <v>2208219169</v>
      </c>
      <c r="E84" s="23"/>
      <c r="F84" s="173">
        <v>2208219169</v>
      </c>
    </row>
    <row r="85" spans="1:6" ht="30" customHeight="1">
      <c r="A85" s="373" t="s">
        <v>337</v>
      </c>
      <c r="B85" s="373"/>
      <c r="D85" s="173">
        <v>4746575339</v>
      </c>
      <c r="E85" s="23"/>
      <c r="F85" s="173">
        <v>4746575339</v>
      </c>
    </row>
    <row r="86" spans="1:6" ht="30" customHeight="1">
      <c r="A86" s="373" t="s">
        <v>338</v>
      </c>
      <c r="B86" s="373"/>
      <c r="D86" s="173">
        <v>4746575339</v>
      </c>
      <c r="E86" s="23"/>
      <c r="F86" s="173">
        <v>4746575339</v>
      </c>
    </row>
    <row r="87" spans="1:6" ht="30" customHeight="1">
      <c r="A87" s="373" t="s">
        <v>339</v>
      </c>
      <c r="B87" s="373"/>
      <c r="D87" s="173">
        <v>808219170</v>
      </c>
      <c r="E87" s="23"/>
      <c r="F87" s="173">
        <v>808219170</v>
      </c>
    </row>
    <row r="88" spans="1:6" ht="30" customHeight="1">
      <c r="A88" s="373" t="s">
        <v>340</v>
      </c>
      <c r="B88" s="373"/>
      <c r="D88" s="173">
        <v>863013695</v>
      </c>
      <c r="E88" s="23"/>
      <c r="F88" s="173">
        <v>863013695</v>
      </c>
    </row>
    <row r="89" spans="1:6" ht="30" customHeight="1">
      <c r="A89" s="373" t="s">
        <v>341</v>
      </c>
      <c r="B89" s="373"/>
      <c r="D89" s="173">
        <v>2885917808</v>
      </c>
      <c r="E89" s="23"/>
      <c r="F89" s="173">
        <v>2885917808</v>
      </c>
    </row>
    <row r="90" spans="1:6" ht="30" customHeight="1" thickBot="1">
      <c r="A90" s="343" t="s">
        <v>12</v>
      </c>
      <c r="B90" s="343"/>
      <c r="C90" s="22"/>
      <c r="D90" s="178">
        <f>SUM(D7:D89)</f>
        <v>175234988348</v>
      </c>
      <c r="E90" s="25"/>
      <c r="F90" s="178">
        <f>SUM(F7:F89)</f>
        <v>1285948511999</v>
      </c>
    </row>
    <row r="91" spans="1:6" ht="30" customHeight="1" thickTop="1"/>
  </sheetData>
  <mergeCells count="89">
    <mergeCell ref="A75:B75"/>
    <mergeCell ref="A76:B76"/>
    <mergeCell ref="A77:B77"/>
    <mergeCell ref="A78:B78"/>
    <mergeCell ref="A74:B74"/>
    <mergeCell ref="A69:B69"/>
    <mergeCell ref="A70:B70"/>
    <mergeCell ref="A71:B71"/>
    <mergeCell ref="A72:B72"/>
    <mergeCell ref="A73:B73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48:B48"/>
    <mergeCell ref="A44:B44"/>
    <mergeCell ref="A26:B26"/>
    <mergeCell ref="A27:B27"/>
    <mergeCell ref="A45:B45"/>
    <mergeCell ref="A46:B46"/>
    <mergeCell ref="A47:B47"/>
    <mergeCell ref="A30:B30"/>
    <mergeCell ref="A90:B9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56:B56"/>
    <mergeCell ref="A57:B57"/>
    <mergeCell ref="A58:B58"/>
    <mergeCell ref="A49:B49"/>
    <mergeCell ref="A52:B52"/>
    <mergeCell ref="A53:B53"/>
    <mergeCell ref="A54:B54"/>
    <mergeCell ref="A55:B55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89:B89"/>
    <mergeCell ref="A84:B84"/>
    <mergeCell ref="A85:B85"/>
    <mergeCell ref="A86:B86"/>
    <mergeCell ref="A87:B87"/>
    <mergeCell ref="A88:B88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H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8" ht="30" customHeight="1">
      <c r="A1" s="343" t="s">
        <v>0</v>
      </c>
      <c r="B1" s="343"/>
      <c r="C1" s="343"/>
      <c r="D1" s="343"/>
      <c r="E1" s="343"/>
      <c r="F1" s="343"/>
    </row>
    <row r="2" spans="1:8" ht="30" customHeight="1">
      <c r="A2" s="343" t="s">
        <v>79</v>
      </c>
      <c r="B2" s="343"/>
      <c r="C2" s="343"/>
      <c r="D2" s="343"/>
      <c r="E2" s="343"/>
      <c r="F2" s="343"/>
    </row>
    <row r="3" spans="1:8" ht="30" customHeight="1">
      <c r="A3" s="343" t="s">
        <v>320</v>
      </c>
      <c r="B3" s="343"/>
      <c r="C3" s="343"/>
      <c r="D3" s="343"/>
      <c r="E3" s="343"/>
      <c r="F3" s="343"/>
    </row>
    <row r="4" spans="1:8" s="13" customFormat="1" ht="30" customHeight="1">
      <c r="A4" s="351" t="s">
        <v>149</v>
      </c>
      <c r="B4" s="351"/>
      <c r="C4" s="351"/>
      <c r="D4" s="351"/>
      <c r="E4" s="351"/>
      <c r="F4" s="351"/>
    </row>
    <row r="5" spans="1:8" ht="30" customHeight="1">
      <c r="D5" s="60" t="s">
        <v>90</v>
      </c>
      <c r="F5" s="82" t="str">
        <f>'درآمد سرمایه گذاری در سهام'!$M$5</f>
        <v>از ابتدای سال مالی تا پایان ماه</v>
      </c>
    </row>
    <row r="6" spans="1:8" ht="30" customHeight="1">
      <c r="A6" s="352" t="s">
        <v>89</v>
      </c>
      <c r="B6" s="352"/>
      <c r="D6" s="80" t="s">
        <v>69</v>
      </c>
      <c r="F6" s="80" t="s">
        <v>69</v>
      </c>
    </row>
    <row r="7" spans="1:8" ht="30" customHeight="1">
      <c r="A7" s="376" t="s">
        <v>89</v>
      </c>
      <c r="B7" s="376"/>
      <c r="D7" s="42">
        <v>134</v>
      </c>
      <c r="E7" s="77"/>
      <c r="F7" s="42">
        <v>115746277</v>
      </c>
    </row>
    <row r="8" spans="1:8" ht="30" customHeight="1">
      <c r="A8" s="375" t="s">
        <v>108</v>
      </c>
      <c r="B8" s="375"/>
      <c r="D8" s="42">
        <v>0</v>
      </c>
      <c r="E8" s="77"/>
      <c r="F8" s="42">
        <v>291903990</v>
      </c>
    </row>
    <row r="9" spans="1:8" ht="30" customHeight="1">
      <c r="A9" s="375" t="s">
        <v>109</v>
      </c>
      <c r="B9" s="375"/>
      <c r="D9" s="83">
        <v>11648888</v>
      </c>
      <c r="E9" s="77"/>
      <c r="F9" s="42">
        <v>416873297</v>
      </c>
      <c r="H9" s="98"/>
    </row>
    <row r="10" spans="1:8" ht="30" customHeight="1" thickBot="1">
      <c r="A10" s="343" t="s">
        <v>12</v>
      </c>
      <c r="B10" s="343"/>
      <c r="D10" s="90">
        <f>SUM(D7:D9)</f>
        <v>11649022</v>
      </c>
      <c r="E10" s="91"/>
      <c r="F10" s="90">
        <f>SUM(F7:F9)</f>
        <v>824523564</v>
      </c>
      <c r="H10" s="98"/>
    </row>
    <row r="11" spans="1:8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</row>
    <row r="2" spans="1:26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1:26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</row>
    <row r="4" spans="1:26" s="13" customFormat="1" ht="30" customHeight="1">
      <c r="A4" s="351" t="s">
        <v>92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U4" s="38"/>
      <c r="V4" s="38"/>
      <c r="W4" s="38"/>
      <c r="X4" s="38"/>
      <c r="Y4" s="38"/>
      <c r="Z4" s="38"/>
    </row>
    <row r="5" spans="1:26" ht="19.5" customHeight="1">
      <c r="A5" s="352" t="s">
        <v>13</v>
      </c>
      <c r="C5" s="352" t="s">
        <v>110</v>
      </c>
      <c r="D5" s="352"/>
      <c r="E5" s="352"/>
      <c r="F5" s="352"/>
      <c r="G5" s="352"/>
      <c r="I5" s="352" t="s">
        <v>90</v>
      </c>
      <c r="J5" s="352"/>
      <c r="K5" s="352"/>
      <c r="L5" s="352"/>
      <c r="M5" s="352"/>
      <c r="O5" s="352" t="str">
        <f>'درآمد سرمایه گذاری در سهام'!$M$5</f>
        <v>از ابتدای سال مالی تا پایان ماه</v>
      </c>
      <c r="P5" s="352"/>
      <c r="Q5" s="352"/>
      <c r="R5" s="352"/>
      <c r="S5" s="352"/>
      <c r="U5" s="39"/>
      <c r="V5" s="39"/>
      <c r="W5" s="40"/>
      <c r="X5" s="39"/>
      <c r="Y5" s="40"/>
      <c r="Z5" s="39"/>
    </row>
    <row r="6" spans="1:26" ht="38.25" customHeight="1">
      <c r="A6" s="352"/>
      <c r="C6" s="6" t="s">
        <v>111</v>
      </c>
      <c r="D6" s="26"/>
      <c r="E6" s="6" t="s">
        <v>112</v>
      </c>
      <c r="F6" s="26"/>
      <c r="G6" s="6" t="s">
        <v>113</v>
      </c>
      <c r="I6" s="6" t="s">
        <v>114</v>
      </c>
      <c r="J6" s="26"/>
      <c r="K6" s="6" t="s">
        <v>115</v>
      </c>
      <c r="L6" s="26"/>
      <c r="M6" s="6" t="s">
        <v>116</v>
      </c>
      <c r="O6" s="6" t="s">
        <v>114</v>
      </c>
      <c r="P6" s="26"/>
      <c r="Q6" s="6" t="s">
        <v>115</v>
      </c>
      <c r="R6" s="26"/>
      <c r="S6" s="6" t="s">
        <v>116</v>
      </c>
      <c r="U6" s="39"/>
      <c r="V6" s="39"/>
      <c r="W6" s="40"/>
      <c r="X6" s="39"/>
      <c r="Y6" s="40"/>
      <c r="Z6" s="39"/>
    </row>
    <row r="7" spans="1:26" ht="30" customHeight="1">
      <c r="A7" s="3" t="s">
        <v>226</v>
      </c>
      <c r="C7" s="167" t="s">
        <v>255</v>
      </c>
      <c r="D7" s="14"/>
      <c r="E7" s="167">
        <v>411</v>
      </c>
      <c r="F7" s="14"/>
      <c r="G7" s="167">
        <v>285</v>
      </c>
      <c r="H7" s="14"/>
      <c r="I7" s="174">
        <v>0</v>
      </c>
      <c r="J7" s="14"/>
      <c r="K7" s="174">
        <v>0</v>
      </c>
      <c r="L7" s="14"/>
      <c r="M7" s="174">
        <f>I7-K7</f>
        <v>0</v>
      </c>
      <c r="N7" s="14"/>
      <c r="O7" s="174">
        <v>117135</v>
      </c>
      <c r="P7" s="172"/>
      <c r="Q7" s="174">
        <v>10249</v>
      </c>
      <c r="R7" s="172"/>
      <c r="S7" s="174">
        <f>O7-Q7</f>
        <v>106886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9"/>
      <c r="H8" s="25"/>
      <c r="I8" s="170">
        <f>SUM(I7:I7)</f>
        <v>0</v>
      </c>
      <c r="J8" s="25"/>
      <c r="K8" s="193">
        <f>SUM(K7:K7)</f>
        <v>0</v>
      </c>
      <c r="L8" s="25"/>
      <c r="M8" s="170">
        <f>SUM(M7:M7)</f>
        <v>0</v>
      </c>
      <c r="N8" s="25"/>
      <c r="O8" s="170">
        <f>SUM(O7:O7)</f>
        <v>117135</v>
      </c>
      <c r="P8" s="25"/>
      <c r="Q8" s="193">
        <f>SUM(Q7:Q7)</f>
        <v>10249</v>
      </c>
      <c r="R8" s="25"/>
      <c r="S8" s="170">
        <f>SUM(S7:S7)</f>
        <v>106886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31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9.1406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8.140625" style="12" bestFit="1" customWidth="1"/>
    <col min="18" max="18" width="0.28515625" style="12" customWidth="1"/>
    <col min="19" max="19" width="9.140625" style="12"/>
    <col min="20" max="20" width="43.42578125" style="130" customWidth="1"/>
    <col min="21" max="21" width="13.5703125" style="130" bestFit="1" customWidth="1"/>
    <col min="22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T1" s="127"/>
      <c r="U1" s="127"/>
    </row>
    <row r="2" spans="1:21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T2" s="128"/>
      <c r="U2" s="128"/>
    </row>
    <row r="3" spans="1:21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T3" s="67"/>
      <c r="U3" s="67"/>
    </row>
    <row r="4" spans="1:21" s="13" customFormat="1" ht="30" customHeight="1">
      <c r="A4" s="351" t="s">
        <v>117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T4" s="67"/>
      <c r="U4" s="67"/>
    </row>
    <row r="5" spans="1:21" ht="25.5" customHeight="1">
      <c r="A5" s="352" t="s">
        <v>80</v>
      </c>
      <c r="C5" s="365" t="s">
        <v>90</v>
      </c>
      <c r="D5" s="365"/>
      <c r="E5" s="365"/>
      <c r="F5" s="365"/>
      <c r="G5" s="365"/>
      <c r="H5" s="365"/>
      <c r="I5" s="365"/>
      <c r="J5" s="365"/>
      <c r="K5" s="365"/>
      <c r="M5" s="352" t="str">
        <f>'درآمد سرمایه گذاری در سهام'!$M$5</f>
        <v>از ابتدای سال مالی تا پایان ماه</v>
      </c>
      <c r="N5" s="352"/>
      <c r="O5" s="352"/>
      <c r="P5" s="352"/>
      <c r="Q5" s="352"/>
      <c r="T5" s="67"/>
      <c r="U5" s="67"/>
    </row>
    <row r="6" spans="1:21" ht="38.25" customHeight="1">
      <c r="A6" s="352"/>
      <c r="C6" s="399" t="s">
        <v>34</v>
      </c>
      <c r="D6" s="399"/>
      <c r="E6" s="28" t="s">
        <v>118</v>
      </c>
      <c r="G6" s="28" t="s">
        <v>119</v>
      </c>
      <c r="I6" s="28" t="s">
        <v>115</v>
      </c>
      <c r="K6" s="28" t="s">
        <v>120</v>
      </c>
      <c r="M6" s="6" t="s">
        <v>119</v>
      </c>
      <c r="N6" s="26"/>
      <c r="O6" s="6" t="s">
        <v>115</v>
      </c>
      <c r="P6" s="26"/>
      <c r="Q6" s="6" t="s">
        <v>120</v>
      </c>
      <c r="T6" s="67"/>
      <c r="U6" s="67"/>
    </row>
    <row r="7" spans="1:21" ht="27.95" customHeight="1">
      <c r="A7" s="3" t="s">
        <v>155</v>
      </c>
      <c r="C7" s="51" t="s">
        <v>156</v>
      </c>
      <c r="D7" s="218"/>
      <c r="E7" s="219">
        <v>20.5</v>
      </c>
      <c r="F7" s="32"/>
      <c r="G7" s="196">
        <v>11705907510</v>
      </c>
      <c r="H7" s="194"/>
      <c r="I7" s="195">
        <v>0</v>
      </c>
      <c r="J7" s="194"/>
      <c r="K7" s="196">
        <f t="shared" ref="K7:K28" si="0">G7</f>
        <v>11705907510</v>
      </c>
      <c r="L7" s="194"/>
      <c r="M7" s="196">
        <v>119400256602</v>
      </c>
      <c r="N7" s="194"/>
      <c r="O7" s="195">
        <v>0</v>
      </c>
      <c r="P7" s="194"/>
      <c r="Q7" s="196">
        <f>M7</f>
        <v>119400256602</v>
      </c>
      <c r="T7" s="67"/>
      <c r="U7" s="67"/>
    </row>
    <row r="8" spans="1:21" ht="27.95" customHeight="1">
      <c r="A8" s="4" t="s">
        <v>153</v>
      </c>
      <c r="C8" s="41" t="s">
        <v>154</v>
      </c>
      <c r="D8" s="23"/>
      <c r="E8" s="220">
        <v>23</v>
      </c>
      <c r="F8" s="32"/>
      <c r="G8" s="196">
        <v>9183361550</v>
      </c>
      <c r="H8" s="194"/>
      <c r="I8" s="196">
        <v>0</v>
      </c>
      <c r="J8" s="194"/>
      <c r="K8" s="196">
        <f t="shared" si="0"/>
        <v>9183361550</v>
      </c>
      <c r="L8" s="194"/>
      <c r="M8" s="196">
        <v>141572838771</v>
      </c>
      <c r="N8" s="194"/>
      <c r="O8" s="196">
        <v>0</v>
      </c>
      <c r="P8" s="194"/>
      <c r="Q8" s="196">
        <f t="shared" ref="Q8:Q28" si="1">M8</f>
        <v>141572838771</v>
      </c>
      <c r="T8" s="67"/>
      <c r="U8" s="129"/>
    </row>
    <row r="9" spans="1:21" ht="27.95" customHeight="1">
      <c r="A9" s="4" t="s">
        <v>44</v>
      </c>
      <c r="C9" s="41" t="s">
        <v>45</v>
      </c>
      <c r="D9" s="23"/>
      <c r="E9" s="220">
        <v>23</v>
      </c>
      <c r="F9" s="32"/>
      <c r="G9" s="196">
        <v>0</v>
      </c>
      <c r="H9" s="194"/>
      <c r="I9" s="196">
        <v>0</v>
      </c>
      <c r="J9" s="194"/>
      <c r="K9" s="196">
        <f t="shared" si="0"/>
        <v>0</v>
      </c>
      <c r="L9" s="194"/>
      <c r="M9" s="196">
        <v>62468573558</v>
      </c>
      <c r="N9" s="194"/>
      <c r="O9" s="196">
        <v>0</v>
      </c>
      <c r="P9" s="194"/>
      <c r="Q9" s="196">
        <f t="shared" si="1"/>
        <v>62468573558</v>
      </c>
      <c r="T9" s="67"/>
      <c r="U9" s="67"/>
    </row>
    <row r="10" spans="1:21" ht="27.95" customHeight="1">
      <c r="A10" s="4" t="s">
        <v>56</v>
      </c>
      <c r="C10" s="41" t="s">
        <v>58</v>
      </c>
      <c r="D10" s="23"/>
      <c r="E10" s="220">
        <v>23</v>
      </c>
      <c r="F10" s="32"/>
      <c r="G10" s="196">
        <v>5458680470</v>
      </c>
      <c r="H10" s="194"/>
      <c r="I10" s="196">
        <v>0</v>
      </c>
      <c r="J10" s="194"/>
      <c r="K10" s="196">
        <f t="shared" si="0"/>
        <v>5458680470</v>
      </c>
      <c r="L10" s="194"/>
      <c r="M10" s="196">
        <v>55362308746</v>
      </c>
      <c r="N10" s="194"/>
      <c r="O10" s="196">
        <v>0</v>
      </c>
      <c r="P10" s="194"/>
      <c r="Q10" s="196">
        <f t="shared" si="1"/>
        <v>55362308746</v>
      </c>
      <c r="T10" s="67"/>
      <c r="U10" s="129"/>
    </row>
    <row r="11" spans="1:21" ht="27.95" customHeight="1">
      <c r="A11" s="4" t="s">
        <v>54</v>
      </c>
      <c r="C11" s="41" t="s">
        <v>55</v>
      </c>
      <c r="D11" s="23"/>
      <c r="E11" s="220">
        <v>20.5</v>
      </c>
      <c r="F11" s="32"/>
      <c r="G11" s="196">
        <v>22864905</v>
      </c>
      <c r="H11" s="194"/>
      <c r="I11" s="196">
        <v>0</v>
      </c>
      <c r="J11" s="194"/>
      <c r="K11" s="196">
        <f t="shared" si="0"/>
        <v>22864905</v>
      </c>
      <c r="L11" s="194"/>
      <c r="M11" s="196">
        <v>7698673747</v>
      </c>
      <c r="N11" s="194"/>
      <c r="O11" s="196">
        <v>0</v>
      </c>
      <c r="P11" s="194"/>
      <c r="Q11" s="196">
        <f t="shared" si="1"/>
        <v>7698673747</v>
      </c>
      <c r="T11" s="67"/>
      <c r="U11" s="129"/>
    </row>
    <row r="12" spans="1:21" ht="27.95" customHeight="1">
      <c r="A12" s="4" t="s">
        <v>51</v>
      </c>
      <c r="C12" s="41" t="s">
        <v>52</v>
      </c>
      <c r="D12" s="23"/>
      <c r="E12" s="220">
        <v>20.5</v>
      </c>
      <c r="F12" s="32"/>
      <c r="G12" s="196">
        <v>0</v>
      </c>
      <c r="H12" s="194"/>
      <c r="I12" s="196">
        <v>0</v>
      </c>
      <c r="J12" s="194"/>
      <c r="K12" s="196">
        <f t="shared" si="0"/>
        <v>0</v>
      </c>
      <c r="L12" s="194"/>
      <c r="M12" s="196">
        <v>12366716186</v>
      </c>
      <c r="N12" s="194"/>
      <c r="O12" s="196">
        <v>0</v>
      </c>
      <c r="P12" s="194"/>
      <c r="Q12" s="196">
        <f t="shared" si="1"/>
        <v>12366716186</v>
      </c>
      <c r="T12" s="67"/>
      <c r="U12" s="129"/>
    </row>
    <row r="13" spans="1:21" ht="27.95" customHeight="1">
      <c r="A13" s="4" t="s">
        <v>46</v>
      </c>
      <c r="C13" s="41" t="s">
        <v>48</v>
      </c>
      <c r="D13" s="23"/>
      <c r="E13" s="220">
        <v>23</v>
      </c>
      <c r="F13" s="32"/>
      <c r="G13" s="196">
        <v>10159182525</v>
      </c>
      <c r="H13" s="194"/>
      <c r="I13" s="196">
        <v>0</v>
      </c>
      <c r="J13" s="194"/>
      <c r="K13" s="196">
        <f t="shared" si="0"/>
        <v>10159182525</v>
      </c>
      <c r="L13" s="194"/>
      <c r="M13" s="196">
        <v>108604258923</v>
      </c>
      <c r="N13" s="194"/>
      <c r="O13" s="196">
        <v>0</v>
      </c>
      <c r="P13" s="194"/>
      <c r="Q13" s="196">
        <f t="shared" si="1"/>
        <v>108604258923</v>
      </c>
      <c r="T13" s="67"/>
      <c r="U13" s="129"/>
    </row>
    <row r="14" spans="1:21" ht="27.95" customHeight="1">
      <c r="A14" s="4" t="s">
        <v>49</v>
      </c>
      <c r="C14" s="41" t="s">
        <v>50</v>
      </c>
      <c r="D14" s="23"/>
      <c r="E14" s="220">
        <v>18</v>
      </c>
      <c r="F14" s="32"/>
      <c r="G14" s="196">
        <v>0</v>
      </c>
      <c r="H14" s="194"/>
      <c r="I14" s="196">
        <v>0</v>
      </c>
      <c r="J14" s="194"/>
      <c r="K14" s="196">
        <f t="shared" si="0"/>
        <v>0</v>
      </c>
      <c r="L14" s="194"/>
      <c r="M14" s="196">
        <v>23300660162</v>
      </c>
      <c r="N14" s="194"/>
      <c r="O14" s="196">
        <v>0</v>
      </c>
      <c r="P14" s="194"/>
      <c r="Q14" s="196">
        <f>M14</f>
        <v>23300660162</v>
      </c>
      <c r="T14" s="67"/>
      <c r="U14" s="67"/>
    </row>
    <row r="15" spans="1:21" ht="27.95" customHeight="1">
      <c r="A15" s="4" t="s">
        <v>295</v>
      </c>
      <c r="C15" s="41" t="s">
        <v>287</v>
      </c>
      <c r="D15" s="23"/>
      <c r="E15" s="220">
        <v>23</v>
      </c>
      <c r="F15" s="32"/>
      <c r="G15" s="196">
        <v>28163899644</v>
      </c>
      <c r="H15" s="194"/>
      <c r="I15" s="196">
        <v>0</v>
      </c>
      <c r="J15" s="194"/>
      <c r="K15" s="196">
        <f t="shared" si="0"/>
        <v>28163899644</v>
      </c>
      <c r="L15" s="194"/>
      <c r="M15" s="196">
        <v>68275920378</v>
      </c>
      <c r="N15" s="194"/>
      <c r="O15" s="196">
        <v>0</v>
      </c>
      <c r="P15" s="194"/>
      <c r="Q15" s="196">
        <f>M15</f>
        <v>68275920378</v>
      </c>
      <c r="T15" s="67"/>
      <c r="U15" s="67"/>
    </row>
    <row r="16" spans="1:21" ht="27.95" customHeight="1">
      <c r="A16" s="4" t="s">
        <v>246</v>
      </c>
      <c r="C16" s="41" t="s">
        <v>248</v>
      </c>
      <c r="D16" s="23"/>
      <c r="E16" s="220">
        <v>23</v>
      </c>
      <c r="F16" s="32"/>
      <c r="G16" s="196">
        <v>9634187830</v>
      </c>
      <c r="H16" s="194"/>
      <c r="I16" s="196">
        <v>0</v>
      </c>
      <c r="J16" s="194"/>
      <c r="K16" s="196">
        <f t="shared" si="0"/>
        <v>9634187830</v>
      </c>
      <c r="L16" s="194"/>
      <c r="M16" s="196">
        <v>56191088731</v>
      </c>
      <c r="N16" s="194"/>
      <c r="O16" s="196">
        <v>0</v>
      </c>
      <c r="P16" s="194"/>
      <c r="Q16" s="196">
        <f>M16</f>
        <v>56191088731</v>
      </c>
      <c r="T16" s="67"/>
      <c r="U16" s="67"/>
    </row>
    <row r="17" spans="1:21" ht="27.95" customHeight="1">
      <c r="A17" s="4" t="s">
        <v>229</v>
      </c>
      <c r="C17" s="41" t="s">
        <v>231</v>
      </c>
      <c r="D17" s="23"/>
      <c r="E17" s="220">
        <v>23</v>
      </c>
      <c r="F17" s="32"/>
      <c r="G17" s="196">
        <v>11459669400</v>
      </c>
      <c r="H17" s="194"/>
      <c r="I17" s="196">
        <v>0</v>
      </c>
      <c r="J17" s="194"/>
      <c r="K17" s="196">
        <f t="shared" si="0"/>
        <v>11459669400</v>
      </c>
      <c r="L17" s="194"/>
      <c r="M17" s="196">
        <v>78868069332</v>
      </c>
      <c r="N17" s="194"/>
      <c r="O17" s="196">
        <v>0</v>
      </c>
      <c r="P17" s="194"/>
      <c r="Q17" s="196">
        <f t="shared" si="1"/>
        <v>78868069332</v>
      </c>
      <c r="T17" s="67"/>
      <c r="U17" s="67"/>
    </row>
    <row r="18" spans="1:21" ht="27.95" customHeight="1">
      <c r="A18" s="4" t="s">
        <v>198</v>
      </c>
      <c r="C18" s="41" t="s">
        <v>199</v>
      </c>
      <c r="D18" s="23"/>
      <c r="E18" s="220">
        <v>23</v>
      </c>
      <c r="F18" s="32"/>
      <c r="G18" s="196">
        <v>13310593291</v>
      </c>
      <c r="H18" s="194">
        <v>57478055953</v>
      </c>
      <c r="I18" s="196">
        <v>0</v>
      </c>
      <c r="J18" s="194"/>
      <c r="K18" s="196">
        <f t="shared" si="0"/>
        <v>13310593291</v>
      </c>
      <c r="L18" s="194"/>
      <c r="M18" s="196">
        <v>213279024728</v>
      </c>
      <c r="N18" s="194"/>
      <c r="O18" s="196">
        <v>0</v>
      </c>
      <c r="P18" s="194"/>
      <c r="Q18" s="196">
        <f t="shared" si="1"/>
        <v>213279024728</v>
      </c>
      <c r="T18" s="67"/>
      <c r="U18" s="67"/>
    </row>
    <row r="19" spans="1:21" ht="27.95" customHeight="1">
      <c r="A19" s="4" t="s">
        <v>245</v>
      </c>
      <c r="C19" s="41" t="s">
        <v>249</v>
      </c>
      <c r="D19" s="23"/>
      <c r="E19" s="220">
        <v>23</v>
      </c>
      <c r="F19" s="32"/>
      <c r="G19" s="196">
        <v>4351512083</v>
      </c>
      <c r="H19" s="194"/>
      <c r="I19" s="196">
        <v>0</v>
      </c>
      <c r="J19" s="194"/>
      <c r="K19" s="196">
        <f t="shared" si="0"/>
        <v>4351512083</v>
      </c>
      <c r="L19" s="194"/>
      <c r="M19" s="196">
        <v>24643923483</v>
      </c>
      <c r="N19" s="194"/>
      <c r="O19" s="196">
        <v>0</v>
      </c>
      <c r="P19" s="194"/>
      <c r="Q19" s="196">
        <f>M19</f>
        <v>24643923483</v>
      </c>
      <c r="T19" s="67"/>
      <c r="U19" s="67"/>
    </row>
    <row r="20" spans="1:21" ht="27.95" customHeight="1">
      <c r="A20" s="4" t="s">
        <v>267</v>
      </c>
      <c r="C20" s="41" t="s">
        <v>271</v>
      </c>
      <c r="D20" s="23"/>
      <c r="E20" s="220">
        <v>23</v>
      </c>
      <c r="F20" s="32"/>
      <c r="G20" s="196">
        <v>2542552533</v>
      </c>
      <c r="H20" s="194"/>
      <c r="I20" s="196">
        <v>0</v>
      </c>
      <c r="J20" s="194"/>
      <c r="K20" s="196">
        <f t="shared" si="0"/>
        <v>2542552533</v>
      </c>
      <c r="L20" s="194"/>
      <c r="M20" s="196">
        <v>26557699972</v>
      </c>
      <c r="N20" s="194"/>
      <c r="O20" s="196">
        <v>0</v>
      </c>
      <c r="P20" s="194"/>
      <c r="Q20" s="196">
        <f t="shared" ref="Q20:Q27" si="2">M20</f>
        <v>26557699972</v>
      </c>
      <c r="T20" s="67"/>
      <c r="U20" s="67"/>
    </row>
    <row r="21" spans="1:21" ht="27.95" customHeight="1">
      <c r="A21" s="4" t="s">
        <v>266</v>
      </c>
      <c r="C21" s="41" t="s">
        <v>270</v>
      </c>
      <c r="D21" s="23"/>
      <c r="E21" s="220">
        <v>23</v>
      </c>
      <c r="F21" s="32"/>
      <c r="G21" s="196">
        <v>6170188499</v>
      </c>
      <c r="H21" s="194"/>
      <c r="I21" s="196">
        <v>0</v>
      </c>
      <c r="J21" s="194"/>
      <c r="K21" s="196">
        <f t="shared" si="0"/>
        <v>6170188499</v>
      </c>
      <c r="L21" s="194"/>
      <c r="M21" s="196">
        <v>49763045563</v>
      </c>
      <c r="N21" s="194"/>
      <c r="O21" s="196">
        <v>0</v>
      </c>
      <c r="P21" s="194"/>
      <c r="Q21" s="196">
        <f t="shared" si="2"/>
        <v>49763045563</v>
      </c>
      <c r="T21" s="67"/>
      <c r="U21" s="67"/>
    </row>
    <row r="22" spans="1:21" ht="27.95" customHeight="1">
      <c r="A22" s="4" t="s">
        <v>284</v>
      </c>
      <c r="C22" s="41" t="s">
        <v>285</v>
      </c>
      <c r="D22" s="23"/>
      <c r="E22" s="220">
        <v>23</v>
      </c>
      <c r="F22" s="32"/>
      <c r="G22" s="196">
        <v>10327307959</v>
      </c>
      <c r="H22" s="194"/>
      <c r="I22" s="196">
        <v>0</v>
      </c>
      <c r="J22" s="194"/>
      <c r="K22" s="196">
        <f t="shared" si="0"/>
        <v>10327307959</v>
      </c>
      <c r="L22" s="194"/>
      <c r="M22" s="196">
        <v>22880421491</v>
      </c>
      <c r="N22" s="194"/>
      <c r="O22" s="196">
        <v>0</v>
      </c>
      <c r="P22" s="194"/>
      <c r="Q22" s="196">
        <f t="shared" si="2"/>
        <v>22880421491</v>
      </c>
      <c r="T22" s="67"/>
      <c r="U22" s="67"/>
    </row>
    <row r="23" spans="1:21" ht="27.95" customHeight="1">
      <c r="A23" s="4" t="s">
        <v>302</v>
      </c>
      <c r="C23" s="41" t="s">
        <v>307</v>
      </c>
      <c r="D23" s="23"/>
      <c r="E23" s="220">
        <v>23</v>
      </c>
      <c r="F23" s="32"/>
      <c r="G23" s="196">
        <v>3161844213</v>
      </c>
      <c r="H23" s="194"/>
      <c r="I23" s="196">
        <v>0</v>
      </c>
      <c r="J23" s="194"/>
      <c r="K23" s="196">
        <f t="shared" si="0"/>
        <v>3161844213</v>
      </c>
      <c r="L23" s="194"/>
      <c r="M23" s="196">
        <v>4737123549</v>
      </c>
      <c r="N23" s="194"/>
      <c r="O23" s="196">
        <v>0</v>
      </c>
      <c r="P23" s="194"/>
      <c r="Q23" s="196">
        <f t="shared" si="2"/>
        <v>4737123549</v>
      </c>
      <c r="T23" s="67"/>
      <c r="U23" s="67"/>
    </row>
    <row r="24" spans="1:21" ht="27.95" customHeight="1">
      <c r="A24" s="4" t="s">
        <v>303</v>
      </c>
      <c r="C24" s="41" t="s">
        <v>308</v>
      </c>
      <c r="D24" s="23"/>
      <c r="E24" s="220">
        <v>23</v>
      </c>
      <c r="F24" s="32"/>
      <c r="G24" s="196">
        <v>0</v>
      </c>
      <c r="H24" s="194"/>
      <c r="I24" s="196">
        <v>0</v>
      </c>
      <c r="J24" s="194"/>
      <c r="K24" s="196">
        <f t="shared" si="0"/>
        <v>0</v>
      </c>
      <c r="L24" s="194"/>
      <c r="M24" s="196">
        <v>736463447</v>
      </c>
      <c r="N24" s="194"/>
      <c r="O24" s="196">
        <v>0</v>
      </c>
      <c r="P24" s="194"/>
      <c r="Q24" s="196">
        <f t="shared" si="2"/>
        <v>736463447</v>
      </c>
      <c r="T24" s="67"/>
      <c r="U24" s="67"/>
    </row>
    <row r="25" spans="1:21" ht="27.95" customHeight="1">
      <c r="A25" s="4" t="s">
        <v>301</v>
      </c>
      <c r="C25" s="41" t="s">
        <v>305</v>
      </c>
      <c r="D25" s="23"/>
      <c r="E25" s="220">
        <v>23</v>
      </c>
      <c r="F25" s="32"/>
      <c r="G25" s="196">
        <v>33433530735</v>
      </c>
      <c r="H25" s="194"/>
      <c r="I25" s="196">
        <v>0</v>
      </c>
      <c r="J25" s="194"/>
      <c r="K25" s="196">
        <f t="shared" si="0"/>
        <v>33433530735</v>
      </c>
      <c r="L25" s="194"/>
      <c r="M25" s="196">
        <v>41344493749</v>
      </c>
      <c r="N25" s="194"/>
      <c r="O25" s="196">
        <v>0</v>
      </c>
      <c r="P25" s="194"/>
      <c r="Q25" s="196">
        <f t="shared" si="2"/>
        <v>41344493749</v>
      </c>
      <c r="T25" s="67"/>
      <c r="U25" s="67"/>
    </row>
    <row r="26" spans="1:21" ht="27.95" customHeight="1">
      <c r="A26" s="4" t="s">
        <v>324</v>
      </c>
      <c r="C26" s="41" t="s">
        <v>328</v>
      </c>
      <c r="D26" s="23"/>
      <c r="E26" s="220">
        <v>23</v>
      </c>
      <c r="F26" s="32"/>
      <c r="G26" s="196">
        <v>9126693693</v>
      </c>
      <c r="H26" s="194"/>
      <c r="I26" s="196">
        <v>0</v>
      </c>
      <c r="J26" s="194"/>
      <c r="K26" s="196">
        <f t="shared" si="0"/>
        <v>9126693693</v>
      </c>
      <c r="L26" s="194"/>
      <c r="M26" s="196">
        <v>9126693693</v>
      </c>
      <c r="N26" s="194"/>
      <c r="O26" s="196">
        <v>0</v>
      </c>
      <c r="P26" s="194"/>
      <c r="Q26" s="196">
        <f t="shared" si="2"/>
        <v>9126693693</v>
      </c>
      <c r="T26" s="67"/>
      <c r="U26" s="67"/>
    </row>
    <row r="27" spans="1:21" ht="27.95" customHeight="1">
      <c r="A27" s="4" t="s">
        <v>323</v>
      </c>
      <c r="C27" s="41" t="s">
        <v>326</v>
      </c>
      <c r="D27" s="23"/>
      <c r="E27" s="220">
        <v>23</v>
      </c>
      <c r="F27" s="32"/>
      <c r="G27" s="196">
        <v>887066901</v>
      </c>
      <c r="H27" s="194"/>
      <c r="I27" s="196">
        <v>0</v>
      </c>
      <c r="J27" s="194"/>
      <c r="K27" s="196">
        <f t="shared" si="0"/>
        <v>887066901</v>
      </c>
      <c r="L27" s="194"/>
      <c r="M27" s="196">
        <v>887066901</v>
      </c>
      <c r="N27" s="194"/>
      <c r="O27" s="196">
        <v>0</v>
      </c>
      <c r="P27" s="194"/>
      <c r="Q27" s="196">
        <f t="shared" si="2"/>
        <v>887066901</v>
      </c>
      <c r="T27" s="67"/>
      <c r="U27" s="67"/>
    </row>
    <row r="28" spans="1:21" ht="27.95" customHeight="1">
      <c r="A28" s="4" t="s">
        <v>97</v>
      </c>
      <c r="C28" s="41" t="s">
        <v>121</v>
      </c>
      <c r="D28" s="23"/>
      <c r="E28" s="220">
        <v>18</v>
      </c>
      <c r="F28" s="32"/>
      <c r="G28" s="196">
        <v>0</v>
      </c>
      <c r="H28" s="194"/>
      <c r="I28" s="196">
        <v>0</v>
      </c>
      <c r="J28" s="194"/>
      <c r="K28" s="196">
        <f t="shared" si="0"/>
        <v>0</v>
      </c>
      <c r="L28" s="194"/>
      <c r="M28" s="196">
        <v>5181150</v>
      </c>
      <c r="N28" s="194"/>
      <c r="O28" s="196">
        <v>0</v>
      </c>
      <c r="P28" s="194"/>
      <c r="Q28" s="196">
        <f t="shared" si="1"/>
        <v>5181150</v>
      </c>
      <c r="T28" s="67"/>
      <c r="U28" s="67"/>
    </row>
    <row r="29" spans="1:21" s="22" customFormat="1" ht="27.95" customHeight="1" thickBot="1">
      <c r="A29" s="11" t="s">
        <v>12</v>
      </c>
      <c r="C29" s="27"/>
      <c r="E29" s="29"/>
      <c r="F29" s="33"/>
      <c r="G29" s="199">
        <f>SUM(G7:G28)</f>
        <v>169099043741</v>
      </c>
      <c r="H29" s="198"/>
      <c r="I29" s="197">
        <v>0</v>
      </c>
      <c r="J29" s="198"/>
      <c r="K29" s="199">
        <f>SUM(K7:K28)</f>
        <v>169099043741</v>
      </c>
      <c r="L29" s="198"/>
      <c r="M29" s="200">
        <f>SUM(M7:M28)</f>
        <v>1128070502862</v>
      </c>
      <c r="N29" s="198"/>
      <c r="O29" s="197">
        <v>0</v>
      </c>
      <c r="P29" s="198"/>
      <c r="Q29" s="199">
        <f>SUM(Q7:Q28)</f>
        <v>1128070502862</v>
      </c>
      <c r="T29" s="130"/>
      <c r="U29" s="130"/>
    </row>
    <row r="30" spans="1:21" ht="30" customHeight="1" thickTop="1">
      <c r="T30" s="310"/>
    </row>
    <row r="31" spans="1:21" ht="30" customHeight="1">
      <c r="T31" s="310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8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6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32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28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21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21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21" s="13" customFormat="1" ht="30" customHeight="1">
      <c r="A4" s="351" t="s">
        <v>127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87"/>
      <c r="S4" s="87"/>
    </row>
    <row r="5" spans="1:21" ht="32.25" customHeight="1">
      <c r="A5" s="352" t="s">
        <v>80</v>
      </c>
      <c r="C5" s="352" t="s">
        <v>90</v>
      </c>
      <c r="D5" s="352"/>
      <c r="E5" s="352"/>
      <c r="F5" s="352"/>
      <c r="G5" s="352"/>
      <c r="H5" s="352"/>
      <c r="I5" s="352"/>
      <c r="K5" s="343" t="str">
        <f>'درآمد سرمایه گذاری در سهام'!$M$5</f>
        <v>از ابتدای سال مالی تا پایان ماه</v>
      </c>
      <c r="L5" s="352"/>
      <c r="M5" s="343"/>
      <c r="N5" s="352"/>
      <c r="O5" s="352"/>
      <c r="P5" s="352"/>
      <c r="Q5" s="343"/>
    </row>
    <row r="6" spans="1:21" ht="38.25" customHeight="1">
      <c r="A6" s="352"/>
      <c r="C6" s="6" t="s">
        <v>6</v>
      </c>
      <c r="D6" s="26"/>
      <c r="E6" s="6" t="s">
        <v>8</v>
      </c>
      <c r="F6" s="26"/>
      <c r="G6" s="6" t="s">
        <v>125</v>
      </c>
      <c r="H6" s="26"/>
      <c r="I6" s="230" t="s">
        <v>128</v>
      </c>
      <c r="K6" s="324" t="s">
        <v>6</v>
      </c>
      <c r="L6" s="26"/>
      <c r="M6" s="324" t="s">
        <v>8</v>
      </c>
      <c r="N6" s="26"/>
      <c r="O6" s="61" t="s">
        <v>125</v>
      </c>
      <c r="P6" s="79"/>
      <c r="Q6" s="326" t="s">
        <v>128</v>
      </c>
      <c r="S6" s="12"/>
      <c r="T6" s="388"/>
      <c r="U6" s="388"/>
    </row>
    <row r="7" spans="1:21" s="54" customFormat="1" ht="30" customHeight="1">
      <c r="A7" s="252" t="s">
        <v>193</v>
      </c>
      <c r="B7" s="171"/>
      <c r="C7" s="257">
        <v>8813094</v>
      </c>
      <c r="D7" s="201"/>
      <c r="E7" s="257">
        <v>114262746370</v>
      </c>
      <c r="F7" s="201"/>
      <c r="G7" s="257">
        <v>105191409987</v>
      </c>
      <c r="H7" s="201"/>
      <c r="I7" s="258">
        <f>E7-G7</f>
        <v>9071336383</v>
      </c>
      <c r="J7" s="201"/>
      <c r="K7" s="140">
        <f>C7</f>
        <v>8813094</v>
      </c>
      <c r="L7" s="201"/>
      <c r="M7" s="140">
        <f>E7</f>
        <v>114262746370</v>
      </c>
      <c r="N7" s="201"/>
      <c r="O7" s="257">
        <v>87077206428</v>
      </c>
      <c r="P7" s="201"/>
      <c r="Q7" s="256">
        <f>M7-O7</f>
        <v>27185539942</v>
      </c>
    </row>
    <row r="8" spans="1:21" s="54" customFormat="1" ht="30" customHeight="1">
      <c r="A8" s="253" t="s">
        <v>166</v>
      </c>
      <c r="B8" s="171"/>
      <c r="C8" s="140">
        <v>512000</v>
      </c>
      <c r="D8" s="201"/>
      <c r="E8" s="140">
        <v>14446057472</v>
      </c>
      <c r="F8" s="201"/>
      <c r="G8" s="140">
        <v>14119533120</v>
      </c>
      <c r="H8" s="201"/>
      <c r="I8" s="256">
        <f t="shared" ref="I8:I41" si="0">E8-G8</f>
        <v>326524352</v>
      </c>
      <c r="J8" s="201"/>
      <c r="K8" s="140">
        <f t="shared" ref="K8:K41" si="1">C8</f>
        <v>512000</v>
      </c>
      <c r="L8" s="201"/>
      <c r="M8" s="140">
        <f t="shared" ref="M8:M41" si="2">E8</f>
        <v>14446057472</v>
      </c>
      <c r="N8" s="201"/>
      <c r="O8" s="140">
        <v>11480750400</v>
      </c>
      <c r="P8" s="201"/>
      <c r="Q8" s="256">
        <f t="shared" ref="Q8:Q41" si="3">M8-O8</f>
        <v>2965307072</v>
      </c>
    </row>
    <row r="9" spans="1:21" s="54" customFormat="1" ht="30" customHeight="1">
      <c r="A9" s="253" t="s">
        <v>184</v>
      </c>
      <c r="B9" s="171"/>
      <c r="C9" s="140">
        <v>4910608</v>
      </c>
      <c r="D9" s="201"/>
      <c r="E9" s="140">
        <v>75939360825</v>
      </c>
      <c r="F9" s="201"/>
      <c r="G9" s="140">
        <v>73532411581</v>
      </c>
      <c r="H9" s="201"/>
      <c r="I9" s="256">
        <f>E9-G9</f>
        <v>2406949244</v>
      </c>
      <c r="J9" s="201"/>
      <c r="K9" s="140">
        <f t="shared" si="1"/>
        <v>4910608</v>
      </c>
      <c r="L9" s="201"/>
      <c r="M9" s="140">
        <f t="shared" si="2"/>
        <v>75939360825</v>
      </c>
      <c r="N9" s="201"/>
      <c r="O9" s="140">
        <v>61407803694</v>
      </c>
      <c r="P9" s="201"/>
      <c r="Q9" s="256">
        <f t="shared" si="3"/>
        <v>14531557131</v>
      </c>
    </row>
    <row r="10" spans="1:21" s="54" customFormat="1" ht="30" customHeight="1">
      <c r="A10" s="253" t="s">
        <v>181</v>
      </c>
      <c r="B10" s="171"/>
      <c r="C10" s="140">
        <v>740000</v>
      </c>
      <c r="D10" s="201"/>
      <c r="E10" s="140">
        <v>14382045040</v>
      </c>
      <c r="F10" s="201"/>
      <c r="G10" s="140">
        <v>14353734675</v>
      </c>
      <c r="H10" s="201"/>
      <c r="I10" s="256">
        <f>E10-G10</f>
        <v>28310365</v>
      </c>
      <c r="J10" s="201"/>
      <c r="K10" s="140">
        <f t="shared" si="1"/>
        <v>740000</v>
      </c>
      <c r="L10" s="201"/>
      <c r="M10" s="140">
        <f t="shared" si="2"/>
        <v>14382045040</v>
      </c>
      <c r="N10" s="201"/>
      <c r="O10" s="140">
        <v>12284195175</v>
      </c>
      <c r="P10" s="201"/>
      <c r="Q10" s="256">
        <f t="shared" si="3"/>
        <v>2097849865</v>
      </c>
    </row>
    <row r="11" spans="1:21" s="54" customFormat="1" ht="30" customHeight="1">
      <c r="A11" s="253" t="s">
        <v>202</v>
      </c>
      <c r="B11" s="171"/>
      <c r="C11" s="140">
        <v>2204877</v>
      </c>
      <c r="D11" s="201"/>
      <c r="E11" s="140">
        <v>85864992445</v>
      </c>
      <c r="F11" s="201"/>
      <c r="G11" s="140">
        <v>79921170577</v>
      </c>
      <c r="H11" s="201"/>
      <c r="I11" s="256">
        <f>E11-G11</f>
        <v>5943821868</v>
      </c>
      <c r="J11" s="201"/>
      <c r="K11" s="140">
        <f t="shared" si="1"/>
        <v>2204877</v>
      </c>
      <c r="L11" s="201"/>
      <c r="M11" s="140">
        <f t="shared" si="2"/>
        <v>85864992445</v>
      </c>
      <c r="N11" s="201"/>
      <c r="O11" s="140">
        <v>60019767119</v>
      </c>
      <c r="P11" s="201"/>
      <c r="Q11" s="256">
        <f t="shared" si="3"/>
        <v>25845225326</v>
      </c>
    </row>
    <row r="12" spans="1:21" s="54" customFormat="1" ht="30" customHeight="1">
      <c r="A12" s="253" t="s">
        <v>227</v>
      </c>
      <c r="B12" s="171"/>
      <c r="C12" s="140">
        <v>9000000</v>
      </c>
      <c r="D12" s="201"/>
      <c r="E12" s="140">
        <v>18501613200</v>
      </c>
      <c r="F12" s="201"/>
      <c r="G12" s="140">
        <v>18537044400</v>
      </c>
      <c r="H12" s="201"/>
      <c r="I12" s="256">
        <f t="shared" si="0"/>
        <v>-35431200</v>
      </c>
      <c r="J12" s="201"/>
      <c r="K12" s="140">
        <f t="shared" si="1"/>
        <v>9000000</v>
      </c>
      <c r="L12" s="201"/>
      <c r="M12" s="140">
        <f t="shared" si="2"/>
        <v>18501613200</v>
      </c>
      <c r="N12" s="201"/>
      <c r="O12" s="140">
        <v>18664932330</v>
      </c>
      <c r="P12" s="201"/>
      <c r="Q12" s="256">
        <f t="shared" si="3"/>
        <v>-163319130</v>
      </c>
    </row>
    <row r="13" spans="1:21" s="54" customFormat="1" ht="30" customHeight="1">
      <c r="A13" s="253" t="s">
        <v>322</v>
      </c>
      <c r="B13" s="171"/>
      <c r="C13" s="140">
        <v>2284</v>
      </c>
      <c r="D13" s="201"/>
      <c r="E13" s="140">
        <v>16361030</v>
      </c>
      <c r="F13" s="201"/>
      <c r="G13" s="140">
        <v>11586051</v>
      </c>
      <c r="H13" s="201"/>
      <c r="I13" s="256">
        <f t="shared" si="0"/>
        <v>4774979</v>
      </c>
      <c r="J13" s="201"/>
      <c r="K13" s="140">
        <f t="shared" si="1"/>
        <v>2284</v>
      </c>
      <c r="L13" s="201"/>
      <c r="M13" s="140">
        <f t="shared" si="2"/>
        <v>16361030</v>
      </c>
      <c r="N13" s="201"/>
      <c r="O13" s="140">
        <v>11586051</v>
      </c>
      <c r="P13" s="201"/>
      <c r="Q13" s="256">
        <f t="shared" si="3"/>
        <v>4774979</v>
      </c>
    </row>
    <row r="14" spans="1:21" s="54" customFormat="1" ht="30" customHeight="1">
      <c r="A14" s="253" t="s">
        <v>180</v>
      </c>
      <c r="B14" s="171"/>
      <c r="C14" s="140">
        <v>4945156</v>
      </c>
      <c r="D14" s="201"/>
      <c r="E14" s="140">
        <v>65140725610</v>
      </c>
      <c r="F14" s="201"/>
      <c r="G14" s="140">
        <v>62827687738</v>
      </c>
      <c r="H14" s="201"/>
      <c r="I14" s="256">
        <f t="shared" si="0"/>
        <v>2313037872</v>
      </c>
      <c r="J14" s="201"/>
      <c r="K14" s="140">
        <f t="shared" si="1"/>
        <v>4945156</v>
      </c>
      <c r="L14" s="201"/>
      <c r="M14" s="140">
        <f t="shared" si="2"/>
        <v>65140725610</v>
      </c>
      <c r="N14" s="201"/>
      <c r="O14" s="140">
        <v>63382885978</v>
      </c>
      <c r="P14" s="201"/>
      <c r="Q14" s="256">
        <f t="shared" si="3"/>
        <v>1757839632</v>
      </c>
    </row>
    <row r="15" spans="1:21" s="54" customFormat="1" ht="30" customHeight="1">
      <c r="A15" s="253" t="s">
        <v>216</v>
      </c>
      <c r="B15" s="171"/>
      <c r="C15" s="140">
        <v>7852928</v>
      </c>
      <c r="D15" s="201"/>
      <c r="E15" s="140">
        <v>255290095232</v>
      </c>
      <c r="F15" s="201"/>
      <c r="G15" s="140">
        <v>249287782912</v>
      </c>
      <c r="H15" s="201"/>
      <c r="I15" s="256">
        <f t="shared" si="0"/>
        <v>6002312320</v>
      </c>
      <c r="J15" s="201"/>
      <c r="K15" s="140">
        <f t="shared" si="1"/>
        <v>7852928</v>
      </c>
      <c r="L15" s="201"/>
      <c r="M15" s="140">
        <f t="shared" si="2"/>
        <v>255290095232</v>
      </c>
      <c r="N15" s="201"/>
      <c r="O15" s="140">
        <v>236517522659</v>
      </c>
      <c r="P15" s="201"/>
      <c r="Q15" s="256">
        <f t="shared" si="3"/>
        <v>18772572573</v>
      </c>
    </row>
    <row r="16" spans="1:21" s="54" customFormat="1" ht="30" customHeight="1">
      <c r="A16" s="253" t="s">
        <v>217</v>
      </c>
      <c r="B16" s="171"/>
      <c r="C16" s="140">
        <v>1694000</v>
      </c>
      <c r="D16" s="201"/>
      <c r="E16" s="140">
        <v>22309370160</v>
      </c>
      <c r="F16" s="201"/>
      <c r="G16" s="140">
        <v>22080448293</v>
      </c>
      <c r="H16" s="201"/>
      <c r="I16" s="256">
        <f t="shared" si="0"/>
        <v>228921867</v>
      </c>
      <c r="J16" s="201"/>
      <c r="K16" s="140">
        <f t="shared" si="1"/>
        <v>1694000</v>
      </c>
      <c r="L16" s="201"/>
      <c r="M16" s="140">
        <f t="shared" si="2"/>
        <v>22309370160</v>
      </c>
      <c r="N16" s="201"/>
      <c r="O16" s="140">
        <v>20012387472</v>
      </c>
      <c r="P16" s="201"/>
      <c r="Q16" s="256">
        <f t="shared" si="3"/>
        <v>2296982688</v>
      </c>
    </row>
    <row r="17" spans="1:18" s="54" customFormat="1" ht="30" customHeight="1">
      <c r="A17" s="253" t="s">
        <v>218</v>
      </c>
      <c r="B17" s="171"/>
      <c r="C17" s="140">
        <v>4000000</v>
      </c>
      <c r="D17" s="201"/>
      <c r="E17" s="140">
        <v>40272120000</v>
      </c>
      <c r="F17" s="201"/>
      <c r="G17" s="140">
        <v>39433117500</v>
      </c>
      <c r="H17" s="201"/>
      <c r="I17" s="256">
        <f t="shared" si="0"/>
        <v>839002500</v>
      </c>
      <c r="J17" s="201"/>
      <c r="K17" s="140">
        <f t="shared" si="1"/>
        <v>4000000</v>
      </c>
      <c r="L17" s="201"/>
      <c r="M17" s="140">
        <f t="shared" si="2"/>
        <v>40272120000</v>
      </c>
      <c r="N17" s="201"/>
      <c r="O17" s="140">
        <v>40251878398</v>
      </c>
      <c r="P17" s="201"/>
      <c r="Q17" s="256">
        <f t="shared" si="3"/>
        <v>20241602</v>
      </c>
    </row>
    <row r="18" spans="1:18" s="54" customFormat="1" ht="30" customHeight="1">
      <c r="A18" s="253" t="s">
        <v>186</v>
      </c>
      <c r="B18" s="171"/>
      <c r="C18" s="140">
        <v>1504778</v>
      </c>
      <c r="D18" s="201"/>
      <c r="E18" s="140">
        <v>30927130418</v>
      </c>
      <c r="F18" s="201"/>
      <c r="G18" s="140">
        <v>31096885365</v>
      </c>
      <c r="H18" s="201"/>
      <c r="I18" s="256">
        <f t="shared" si="0"/>
        <v>-169754947</v>
      </c>
      <c r="J18" s="201"/>
      <c r="K18" s="140">
        <f t="shared" si="1"/>
        <v>1504778</v>
      </c>
      <c r="L18" s="201"/>
      <c r="M18" s="140">
        <f t="shared" si="2"/>
        <v>30927130418</v>
      </c>
      <c r="N18" s="201"/>
      <c r="O18" s="140">
        <v>28888407029</v>
      </c>
      <c r="P18" s="201"/>
      <c r="Q18" s="256">
        <f t="shared" si="3"/>
        <v>2038723389</v>
      </c>
    </row>
    <row r="19" spans="1:18" s="54" customFormat="1" ht="30" customHeight="1">
      <c r="A19" s="253" t="s">
        <v>288</v>
      </c>
      <c r="B19" s="171"/>
      <c r="C19" s="140">
        <v>2000000</v>
      </c>
      <c r="D19" s="201"/>
      <c r="E19" s="140">
        <v>20632436000</v>
      </c>
      <c r="F19" s="201"/>
      <c r="G19" s="140">
        <v>20755323750</v>
      </c>
      <c r="H19" s="201"/>
      <c r="I19" s="256">
        <f t="shared" si="0"/>
        <v>-122887750</v>
      </c>
      <c r="J19" s="201"/>
      <c r="K19" s="140">
        <f t="shared" si="1"/>
        <v>2000000</v>
      </c>
      <c r="L19" s="201"/>
      <c r="M19" s="140">
        <f t="shared" si="2"/>
        <v>20632436000</v>
      </c>
      <c r="N19" s="201"/>
      <c r="O19" s="140">
        <v>20023200000</v>
      </c>
      <c r="P19" s="201"/>
      <c r="Q19" s="256">
        <f t="shared" si="3"/>
        <v>609236000</v>
      </c>
    </row>
    <row r="20" spans="1:18" s="54" customFormat="1" ht="30" customHeight="1">
      <c r="A20" s="253" t="s">
        <v>312</v>
      </c>
      <c r="B20" s="171"/>
      <c r="C20" s="140">
        <v>3000000</v>
      </c>
      <c r="D20" s="201"/>
      <c r="E20" s="140">
        <v>49236495000</v>
      </c>
      <c r="F20" s="201"/>
      <c r="G20" s="140">
        <v>47673320625</v>
      </c>
      <c r="H20" s="201"/>
      <c r="I20" s="256">
        <f t="shared" si="0"/>
        <v>1563174375</v>
      </c>
      <c r="J20" s="201"/>
      <c r="K20" s="140">
        <v>3000000</v>
      </c>
      <c r="L20" s="201"/>
      <c r="M20" s="140">
        <f t="shared" si="2"/>
        <v>49236495000</v>
      </c>
      <c r="N20" s="201"/>
      <c r="O20" s="140">
        <v>45643568886</v>
      </c>
      <c r="P20" s="201"/>
      <c r="Q20" s="256">
        <f t="shared" si="3"/>
        <v>3592926114</v>
      </c>
    </row>
    <row r="21" spans="1:18" s="54" customFormat="1" ht="30" customHeight="1">
      <c r="A21" s="253" t="s">
        <v>309</v>
      </c>
      <c r="B21" s="171"/>
      <c r="C21" s="140">
        <v>11253751</v>
      </c>
      <c r="D21" s="201"/>
      <c r="E21" s="140">
        <v>413753473621</v>
      </c>
      <c r="F21" s="201"/>
      <c r="G21" s="140">
        <v>381894677355</v>
      </c>
      <c r="H21" s="201"/>
      <c r="I21" s="256">
        <f t="shared" si="0"/>
        <v>31858796266</v>
      </c>
      <c r="J21" s="201"/>
      <c r="K21" s="140">
        <v>11253751</v>
      </c>
      <c r="L21" s="201"/>
      <c r="M21" s="140">
        <f t="shared" si="2"/>
        <v>413753473621</v>
      </c>
      <c r="N21" s="201"/>
      <c r="O21" s="140">
        <v>399891163116</v>
      </c>
      <c r="P21" s="201"/>
      <c r="Q21" s="256">
        <f t="shared" si="3"/>
        <v>13862310505</v>
      </c>
    </row>
    <row r="22" spans="1:18" s="54" customFormat="1" ht="30" customHeight="1">
      <c r="A22" s="253" t="s">
        <v>311</v>
      </c>
      <c r="B22" s="171"/>
      <c r="C22" s="140">
        <v>480000</v>
      </c>
      <c r="D22" s="201"/>
      <c r="E22" s="140">
        <v>22061174784</v>
      </c>
      <c r="F22" s="201"/>
      <c r="G22" s="140">
        <v>20456594712</v>
      </c>
      <c r="H22" s="201"/>
      <c r="I22" s="256">
        <f t="shared" si="0"/>
        <v>1604580072</v>
      </c>
      <c r="J22" s="201"/>
      <c r="K22" s="140">
        <v>480000</v>
      </c>
      <c r="L22" s="201"/>
      <c r="M22" s="140">
        <f t="shared" si="2"/>
        <v>22061174784</v>
      </c>
      <c r="N22" s="201"/>
      <c r="O22" s="140">
        <v>20242577646</v>
      </c>
      <c r="P22" s="201"/>
      <c r="Q22" s="256">
        <f t="shared" si="3"/>
        <v>1818597138</v>
      </c>
    </row>
    <row r="23" spans="1:18" s="54" customFormat="1" ht="30" customHeight="1">
      <c r="A23" s="253" t="s">
        <v>313</v>
      </c>
      <c r="B23" s="171"/>
      <c r="C23" s="140">
        <v>10000000</v>
      </c>
      <c r="D23" s="201"/>
      <c r="E23" s="140">
        <v>109188816000</v>
      </c>
      <c r="F23" s="201"/>
      <c r="G23" s="140">
        <v>99380000000</v>
      </c>
      <c r="H23" s="201"/>
      <c r="I23" s="256">
        <f t="shared" si="0"/>
        <v>9808816000</v>
      </c>
      <c r="J23" s="201"/>
      <c r="K23" s="140">
        <v>10000000</v>
      </c>
      <c r="L23" s="201"/>
      <c r="M23" s="140">
        <f t="shared" si="2"/>
        <v>109188816000</v>
      </c>
      <c r="N23" s="201"/>
      <c r="O23" s="140">
        <v>100120000000</v>
      </c>
      <c r="P23" s="201"/>
      <c r="Q23" s="256">
        <f t="shared" si="3"/>
        <v>9068816000</v>
      </c>
    </row>
    <row r="24" spans="1:18" s="54" customFormat="1" ht="30" customHeight="1">
      <c r="A24" s="253" t="s">
        <v>310</v>
      </c>
      <c r="B24" s="171"/>
      <c r="C24" s="140">
        <v>2500000</v>
      </c>
      <c r="D24" s="201"/>
      <c r="E24" s="140">
        <v>27142390000</v>
      </c>
      <c r="F24" s="201"/>
      <c r="G24" s="140">
        <v>24970000000</v>
      </c>
      <c r="H24" s="201"/>
      <c r="I24" s="256">
        <f t="shared" si="0"/>
        <v>2172390000</v>
      </c>
      <c r="J24" s="201"/>
      <c r="K24" s="140">
        <v>2500000</v>
      </c>
      <c r="L24" s="201"/>
      <c r="M24" s="140">
        <f t="shared" si="2"/>
        <v>27142390000</v>
      </c>
      <c r="N24" s="201"/>
      <c r="O24" s="140">
        <v>25023200000</v>
      </c>
      <c r="P24" s="201"/>
      <c r="Q24" s="256">
        <f t="shared" si="3"/>
        <v>2119190000</v>
      </c>
    </row>
    <row r="25" spans="1:18" s="54" customFormat="1" ht="30" customHeight="1">
      <c r="A25" s="253" t="s">
        <v>329</v>
      </c>
      <c r="B25" s="171"/>
      <c r="C25" s="140">
        <v>1000000</v>
      </c>
      <c r="D25" s="201"/>
      <c r="E25" s="140">
        <v>9977000000</v>
      </c>
      <c r="F25" s="201"/>
      <c r="G25" s="140">
        <v>10022450000</v>
      </c>
      <c r="H25" s="201"/>
      <c r="I25" s="256">
        <f t="shared" si="0"/>
        <v>-45450000</v>
      </c>
      <c r="J25" s="201"/>
      <c r="K25" s="140">
        <f t="shared" si="1"/>
        <v>1000000</v>
      </c>
      <c r="L25" s="201"/>
      <c r="M25" s="140">
        <f t="shared" si="2"/>
        <v>9977000000</v>
      </c>
      <c r="N25" s="201"/>
      <c r="O25" s="140">
        <v>10022450000</v>
      </c>
      <c r="P25" s="201"/>
      <c r="Q25" s="256">
        <f t="shared" si="3"/>
        <v>-45450000</v>
      </c>
    </row>
    <row r="26" spans="1:18" s="54" customFormat="1" ht="30" customHeight="1">
      <c r="A26" s="253" t="s">
        <v>198</v>
      </c>
      <c r="B26" s="171"/>
      <c r="C26" s="140">
        <v>720971</v>
      </c>
      <c r="D26" s="201"/>
      <c r="E26" s="140">
        <v>633388916404</v>
      </c>
      <c r="F26" s="201"/>
      <c r="G26" s="140">
        <v>627829082435</v>
      </c>
      <c r="H26" s="201"/>
      <c r="I26" s="256">
        <f t="shared" si="0"/>
        <v>5559833969</v>
      </c>
      <c r="J26" s="201"/>
      <c r="K26" s="140">
        <f t="shared" si="1"/>
        <v>720971</v>
      </c>
      <c r="L26" s="201"/>
      <c r="M26" s="140">
        <f t="shared" si="2"/>
        <v>633388916404</v>
      </c>
      <c r="N26" s="201"/>
      <c r="O26" s="140">
        <v>685662077395</v>
      </c>
      <c r="P26" s="201"/>
      <c r="Q26" s="256">
        <f t="shared" si="3"/>
        <v>-52273160991</v>
      </c>
    </row>
    <row r="27" spans="1:18" s="54" customFormat="1" ht="30" customHeight="1">
      <c r="A27" s="253" t="s">
        <v>245</v>
      </c>
      <c r="B27" s="171"/>
      <c r="C27" s="140">
        <v>235000</v>
      </c>
      <c r="D27" s="201"/>
      <c r="E27" s="140">
        <v>204338830313</v>
      </c>
      <c r="F27" s="201"/>
      <c r="G27" s="140">
        <v>206760167925</v>
      </c>
      <c r="H27" s="201"/>
      <c r="I27" s="256">
        <f t="shared" si="0"/>
        <v>-2421337612</v>
      </c>
      <c r="J27" s="201"/>
      <c r="K27" s="140">
        <f t="shared" si="1"/>
        <v>235000</v>
      </c>
      <c r="L27" s="201"/>
      <c r="M27" s="140">
        <f t="shared" si="2"/>
        <v>204338830313</v>
      </c>
      <c r="N27" s="201"/>
      <c r="O27" s="140">
        <v>203058769000</v>
      </c>
      <c r="P27" s="201"/>
      <c r="Q27" s="256">
        <f t="shared" si="3"/>
        <v>1280061313</v>
      </c>
    </row>
    <row r="28" spans="1:18" s="58" customFormat="1" ht="31.5" customHeight="1">
      <c r="A28" s="253" t="s">
        <v>46</v>
      </c>
      <c r="B28" s="201"/>
      <c r="C28" s="140">
        <v>445000</v>
      </c>
      <c r="D28" s="201"/>
      <c r="E28" s="140">
        <v>458056296384</v>
      </c>
      <c r="F28" s="201"/>
      <c r="G28" s="140">
        <v>458222432128</v>
      </c>
      <c r="H28" s="201"/>
      <c r="I28" s="256">
        <f t="shared" si="0"/>
        <v>-166135744</v>
      </c>
      <c r="J28" s="201"/>
      <c r="K28" s="140">
        <f t="shared" si="1"/>
        <v>445000</v>
      </c>
      <c r="L28" s="201"/>
      <c r="M28" s="140">
        <f t="shared" si="2"/>
        <v>458056296384</v>
      </c>
      <c r="N28" s="201"/>
      <c r="O28" s="140">
        <v>444919343750</v>
      </c>
      <c r="P28" s="201"/>
      <c r="Q28" s="256">
        <f t="shared" si="3"/>
        <v>13136952634</v>
      </c>
    </row>
    <row r="29" spans="1:18" s="58" customFormat="1" ht="31.5" customHeight="1">
      <c r="A29" s="253" t="s">
        <v>54</v>
      </c>
      <c r="B29" s="201"/>
      <c r="C29" s="140">
        <v>1340</v>
      </c>
      <c r="D29" s="201"/>
      <c r="E29" s="140">
        <v>1323173333</v>
      </c>
      <c r="F29" s="201"/>
      <c r="G29" s="140">
        <v>1314301739</v>
      </c>
      <c r="H29" s="201"/>
      <c r="I29" s="256">
        <f t="shared" si="0"/>
        <v>8871594</v>
      </c>
      <c r="J29" s="201"/>
      <c r="K29" s="140">
        <f t="shared" si="1"/>
        <v>1340</v>
      </c>
      <c r="L29" s="201"/>
      <c r="M29" s="140">
        <f t="shared" si="2"/>
        <v>1323173333</v>
      </c>
      <c r="N29" s="201"/>
      <c r="O29" s="140">
        <v>1269041883</v>
      </c>
      <c r="P29" s="201"/>
      <c r="Q29" s="256">
        <f t="shared" si="3"/>
        <v>54131450</v>
      </c>
    </row>
    <row r="30" spans="1:18" s="58" customFormat="1" ht="31.5" customHeight="1">
      <c r="A30" s="253" t="s">
        <v>56</v>
      </c>
      <c r="B30" s="201"/>
      <c r="C30" s="140">
        <v>200000</v>
      </c>
      <c r="D30" s="201"/>
      <c r="E30" s="140">
        <v>215882550000</v>
      </c>
      <c r="F30" s="201"/>
      <c r="G30" s="140">
        <v>215960850000</v>
      </c>
      <c r="H30" s="201"/>
      <c r="I30" s="256">
        <f t="shared" si="0"/>
        <v>-78300000</v>
      </c>
      <c r="J30" s="201"/>
      <c r="K30" s="140">
        <f t="shared" si="1"/>
        <v>200000</v>
      </c>
      <c r="L30" s="201"/>
      <c r="M30" s="140">
        <f t="shared" si="2"/>
        <v>215882550000</v>
      </c>
      <c r="N30" s="201"/>
      <c r="O30" s="140">
        <v>199963750000</v>
      </c>
      <c r="P30" s="201"/>
      <c r="Q30" s="256">
        <f t="shared" si="3"/>
        <v>15918800000</v>
      </c>
    </row>
    <row r="31" spans="1:18" s="58" customFormat="1" ht="31.5" customHeight="1">
      <c r="A31" s="253" t="s">
        <v>40</v>
      </c>
      <c r="B31" s="201"/>
      <c r="C31" s="140">
        <v>548413</v>
      </c>
      <c r="D31" s="201"/>
      <c r="E31" s="140">
        <v>391628024908</v>
      </c>
      <c r="F31" s="201"/>
      <c r="G31" s="140">
        <v>383271206500</v>
      </c>
      <c r="H31" s="201"/>
      <c r="I31" s="256">
        <f t="shared" si="0"/>
        <v>8356818408</v>
      </c>
      <c r="J31" s="201"/>
      <c r="K31" s="140">
        <f t="shared" si="1"/>
        <v>548413</v>
      </c>
      <c r="L31" s="201"/>
      <c r="M31" s="140">
        <f t="shared" si="2"/>
        <v>391628024908</v>
      </c>
      <c r="N31" s="201"/>
      <c r="O31" s="140">
        <v>314567443598</v>
      </c>
      <c r="P31" s="201"/>
      <c r="Q31" s="256">
        <f t="shared" si="3"/>
        <v>77060581310</v>
      </c>
      <c r="R31" s="256"/>
    </row>
    <row r="32" spans="1:18" s="58" customFormat="1" ht="31.5" customHeight="1">
      <c r="A32" s="253" t="s">
        <v>59</v>
      </c>
      <c r="B32" s="201"/>
      <c r="C32" s="140">
        <v>460891</v>
      </c>
      <c r="D32" s="201"/>
      <c r="E32" s="140">
        <v>338570687031</v>
      </c>
      <c r="F32" s="201"/>
      <c r="G32" s="140">
        <v>331320566260</v>
      </c>
      <c r="H32" s="201"/>
      <c r="I32" s="256">
        <f t="shared" si="0"/>
        <v>7250120771</v>
      </c>
      <c r="J32" s="201"/>
      <c r="K32" s="140">
        <f t="shared" si="1"/>
        <v>460891</v>
      </c>
      <c r="L32" s="201"/>
      <c r="M32" s="140">
        <f t="shared" si="2"/>
        <v>338570687031</v>
      </c>
      <c r="N32" s="201"/>
      <c r="O32" s="140">
        <v>274412773588</v>
      </c>
      <c r="P32" s="201"/>
      <c r="Q32" s="256">
        <f t="shared" si="3"/>
        <v>64157913443</v>
      </c>
      <c r="R32" s="256"/>
    </row>
    <row r="33" spans="1:20" s="58" customFormat="1" ht="31.5" customHeight="1">
      <c r="A33" s="253" t="s">
        <v>246</v>
      </c>
      <c r="B33" s="201"/>
      <c r="C33" s="140">
        <v>400000</v>
      </c>
      <c r="D33" s="201"/>
      <c r="E33" s="140">
        <v>404976074458</v>
      </c>
      <c r="F33" s="201"/>
      <c r="G33" s="140">
        <v>405122958152</v>
      </c>
      <c r="H33" s="201"/>
      <c r="I33" s="256">
        <f t="shared" si="0"/>
        <v>-146883694</v>
      </c>
      <c r="J33" s="201"/>
      <c r="K33" s="140">
        <f t="shared" si="1"/>
        <v>400000</v>
      </c>
      <c r="L33" s="201"/>
      <c r="M33" s="140">
        <f t="shared" si="2"/>
        <v>404976074458</v>
      </c>
      <c r="N33" s="201"/>
      <c r="O33" s="140">
        <v>400062500000</v>
      </c>
      <c r="P33" s="201"/>
      <c r="Q33" s="256">
        <f t="shared" si="3"/>
        <v>4913574458</v>
      </c>
    </row>
    <row r="34" spans="1:20" s="58" customFormat="1" ht="31.5" customHeight="1">
      <c r="A34" s="253" t="s">
        <v>153</v>
      </c>
      <c r="B34" s="201"/>
      <c r="C34" s="140">
        <v>500000</v>
      </c>
      <c r="D34" s="201"/>
      <c r="E34" s="140">
        <v>499728125000</v>
      </c>
      <c r="F34" s="201"/>
      <c r="G34" s="140">
        <v>499909375000</v>
      </c>
      <c r="H34" s="201"/>
      <c r="I34" s="256">
        <f t="shared" ref="I34:I40" si="4">E34-G34</f>
        <v>-181250000</v>
      </c>
      <c r="J34" s="201"/>
      <c r="K34" s="140">
        <f t="shared" si="1"/>
        <v>500000</v>
      </c>
      <c r="L34" s="201"/>
      <c r="M34" s="140">
        <f t="shared" si="2"/>
        <v>499728125000</v>
      </c>
      <c r="N34" s="201"/>
      <c r="O34" s="140">
        <v>499909375000</v>
      </c>
      <c r="P34" s="201"/>
      <c r="Q34" s="256">
        <f t="shared" si="3"/>
        <v>-181250000</v>
      </c>
    </row>
    <row r="35" spans="1:20" s="58" customFormat="1" ht="31.5" customHeight="1">
      <c r="A35" s="253" t="s">
        <v>266</v>
      </c>
      <c r="B35" s="201"/>
      <c r="C35" s="140">
        <v>247264</v>
      </c>
      <c r="D35" s="201"/>
      <c r="E35" s="140">
        <v>217701212902</v>
      </c>
      <c r="F35" s="201"/>
      <c r="G35" s="140">
        <v>199629490595</v>
      </c>
      <c r="H35" s="201"/>
      <c r="I35" s="256">
        <f t="shared" si="4"/>
        <v>18071722307</v>
      </c>
      <c r="J35" s="201"/>
      <c r="K35" s="140">
        <f t="shared" si="1"/>
        <v>247264</v>
      </c>
      <c r="L35" s="201"/>
      <c r="M35" s="140">
        <f t="shared" si="2"/>
        <v>217701212902</v>
      </c>
      <c r="N35" s="201"/>
      <c r="O35" s="140">
        <v>228479332634</v>
      </c>
      <c r="P35" s="201"/>
      <c r="Q35" s="256">
        <f t="shared" si="3"/>
        <v>-10778119732</v>
      </c>
    </row>
    <row r="36" spans="1:20" s="58" customFormat="1" ht="31.5" customHeight="1">
      <c r="A36" s="253" t="s">
        <v>267</v>
      </c>
      <c r="B36" s="201"/>
      <c r="C36" s="140">
        <v>136580</v>
      </c>
      <c r="D36" s="201"/>
      <c r="E36" s="140">
        <v>117531437512</v>
      </c>
      <c r="F36" s="201"/>
      <c r="G36" s="140">
        <v>116208513388</v>
      </c>
      <c r="H36" s="201"/>
      <c r="I36" s="256">
        <f t="shared" si="4"/>
        <v>1322924124</v>
      </c>
      <c r="J36" s="201"/>
      <c r="K36" s="140">
        <f t="shared" si="1"/>
        <v>136580</v>
      </c>
      <c r="L36" s="201"/>
      <c r="M36" s="140">
        <f t="shared" si="2"/>
        <v>117531437512</v>
      </c>
      <c r="N36" s="201"/>
      <c r="O36" s="140">
        <v>128999810000</v>
      </c>
      <c r="P36" s="201"/>
      <c r="Q36" s="256">
        <f t="shared" si="3"/>
        <v>-11468372488</v>
      </c>
    </row>
    <row r="37" spans="1:20" s="58" customFormat="1" ht="31.5" customHeight="1">
      <c r="A37" s="253" t="s">
        <v>284</v>
      </c>
      <c r="B37" s="201"/>
      <c r="C37" s="140">
        <v>117000</v>
      </c>
      <c r="D37" s="201"/>
      <c r="E37" s="140">
        <v>94262416926</v>
      </c>
      <c r="F37" s="201"/>
      <c r="G37" s="140">
        <v>94334038855</v>
      </c>
      <c r="H37" s="201"/>
      <c r="I37" s="256">
        <f t="shared" si="4"/>
        <v>-71621929</v>
      </c>
      <c r="J37" s="201"/>
      <c r="K37" s="140">
        <f t="shared" si="1"/>
        <v>117000</v>
      </c>
      <c r="L37" s="201"/>
      <c r="M37" s="140">
        <f t="shared" si="2"/>
        <v>94262416926</v>
      </c>
      <c r="N37" s="201"/>
      <c r="O37" s="140">
        <v>108148449142</v>
      </c>
      <c r="P37" s="201"/>
      <c r="Q37" s="256">
        <f t="shared" si="3"/>
        <v>-13886032216</v>
      </c>
    </row>
    <row r="38" spans="1:20" s="58" customFormat="1" ht="31.5" customHeight="1">
      <c r="A38" s="253" t="s">
        <v>302</v>
      </c>
      <c r="B38" s="201"/>
      <c r="C38" s="140">
        <v>20534</v>
      </c>
      <c r="D38" s="201"/>
      <c r="E38" s="140">
        <v>17343231867</v>
      </c>
      <c r="F38" s="201"/>
      <c r="G38" s="140">
        <v>16861517495</v>
      </c>
      <c r="H38" s="201"/>
      <c r="I38" s="256">
        <f t="shared" si="4"/>
        <v>481714372</v>
      </c>
      <c r="J38" s="201"/>
      <c r="K38" s="140">
        <v>20534</v>
      </c>
      <c r="L38" s="201"/>
      <c r="M38" s="140">
        <f t="shared" si="2"/>
        <v>17343231867</v>
      </c>
      <c r="N38" s="201"/>
      <c r="O38" s="140">
        <v>18950361269</v>
      </c>
      <c r="P38" s="201"/>
      <c r="Q38" s="256">
        <f t="shared" si="3"/>
        <v>-1607129402</v>
      </c>
    </row>
    <row r="39" spans="1:20" s="58" customFormat="1" ht="31.5" customHeight="1">
      <c r="A39" s="253" t="s">
        <v>301</v>
      </c>
      <c r="B39" s="201"/>
      <c r="C39" s="140">
        <v>242810</v>
      </c>
      <c r="D39" s="201"/>
      <c r="E39" s="140">
        <v>205985062687</v>
      </c>
      <c r="F39" s="201"/>
      <c r="G39" s="140">
        <v>232137695615</v>
      </c>
      <c r="H39" s="201"/>
      <c r="I39" s="256">
        <f t="shared" si="4"/>
        <v>-26152632928</v>
      </c>
      <c r="J39" s="201"/>
      <c r="K39" s="140">
        <v>242810</v>
      </c>
      <c r="L39" s="201"/>
      <c r="M39" s="140">
        <f t="shared" si="2"/>
        <v>205985062687</v>
      </c>
      <c r="N39" s="201"/>
      <c r="O39" s="140">
        <v>233585648100</v>
      </c>
      <c r="P39" s="201"/>
      <c r="Q39" s="256">
        <f t="shared" si="3"/>
        <v>-27600585413</v>
      </c>
    </row>
    <row r="40" spans="1:20" s="58" customFormat="1" ht="31.5" customHeight="1">
      <c r="A40" s="253" t="s">
        <v>324</v>
      </c>
      <c r="B40" s="201"/>
      <c r="C40" s="140">
        <v>98581</v>
      </c>
      <c r="D40" s="201"/>
      <c r="E40" s="140">
        <v>78624862472</v>
      </c>
      <c r="F40" s="201"/>
      <c r="G40" s="140">
        <v>91000121100</v>
      </c>
      <c r="H40" s="201"/>
      <c r="I40" s="256">
        <f t="shared" si="4"/>
        <v>-12375258628</v>
      </c>
      <c r="J40" s="201"/>
      <c r="K40" s="140">
        <f t="shared" si="1"/>
        <v>98581</v>
      </c>
      <c r="L40" s="201"/>
      <c r="M40" s="140">
        <f t="shared" si="2"/>
        <v>78624862472</v>
      </c>
      <c r="N40" s="201"/>
      <c r="O40" s="140">
        <v>91000121100</v>
      </c>
      <c r="P40" s="201"/>
      <c r="Q40" s="256">
        <f t="shared" si="3"/>
        <v>-12375258628</v>
      </c>
    </row>
    <row r="41" spans="1:20" s="58" customFormat="1" ht="31.5" customHeight="1">
      <c r="A41" s="253" t="s">
        <v>229</v>
      </c>
      <c r="B41" s="201"/>
      <c r="C41" s="140">
        <v>600000</v>
      </c>
      <c r="D41" s="201"/>
      <c r="E41" s="140">
        <v>592863255221</v>
      </c>
      <c r="F41" s="201"/>
      <c r="G41" s="140">
        <v>588913840016</v>
      </c>
      <c r="H41" s="201"/>
      <c r="I41" s="256">
        <f t="shared" si="0"/>
        <v>3949415205</v>
      </c>
      <c r="J41" s="201"/>
      <c r="K41" s="140">
        <f t="shared" si="1"/>
        <v>600000</v>
      </c>
      <c r="L41" s="201"/>
      <c r="M41" s="140">
        <f t="shared" si="2"/>
        <v>592863255221</v>
      </c>
      <c r="N41" s="201"/>
      <c r="O41" s="140">
        <v>570019179307</v>
      </c>
      <c r="P41" s="201"/>
      <c r="Q41" s="256">
        <f t="shared" si="3"/>
        <v>22844075914</v>
      </c>
      <c r="T41" s="306"/>
    </row>
    <row r="42" spans="1:20" ht="30" customHeight="1" thickBot="1">
      <c r="A42" s="11" t="s">
        <v>12</v>
      </c>
      <c r="B42" s="184"/>
      <c r="C42" s="185">
        <f>SUM(C7:C41)</f>
        <v>81387860</v>
      </c>
      <c r="D42" s="184"/>
      <c r="E42" s="185">
        <f t="shared" ref="E42:P42" si="5">SUM(E7:E41)</f>
        <v>5861548560625</v>
      </c>
      <c r="F42" s="186">
        <f t="shared" si="5"/>
        <v>0</v>
      </c>
      <c r="G42" s="185">
        <f t="shared" si="5"/>
        <v>5784341335844</v>
      </c>
      <c r="H42" s="186">
        <f t="shared" si="5"/>
        <v>0</v>
      </c>
      <c r="I42" s="231">
        <f t="shared" si="5"/>
        <v>77207224781</v>
      </c>
      <c r="J42" s="186">
        <f t="shared" si="5"/>
        <v>0</v>
      </c>
      <c r="K42" s="325">
        <f t="shared" si="5"/>
        <v>81387860</v>
      </c>
      <c r="L42" s="186">
        <f t="shared" si="5"/>
        <v>0</v>
      </c>
      <c r="M42" s="325">
        <f t="shared" si="5"/>
        <v>5861548560625</v>
      </c>
      <c r="N42" s="186">
        <f t="shared" si="5"/>
        <v>0</v>
      </c>
      <c r="O42" s="185">
        <f>SUM(O7:O41)</f>
        <v>5663973458147</v>
      </c>
      <c r="P42" s="186">
        <f t="shared" si="5"/>
        <v>0</v>
      </c>
      <c r="Q42" s="327">
        <f>SUM(Q7:Q41)</f>
        <v>197575102478</v>
      </c>
      <c r="S42" s="12"/>
      <c r="T42" s="98"/>
    </row>
    <row r="43" spans="1:20" ht="30" customHeight="1" thickTop="1">
      <c r="M43" s="35"/>
      <c r="O43" s="131"/>
      <c r="S43" s="12"/>
      <c r="T43" s="98"/>
    </row>
    <row r="44" spans="1:20" ht="30" customHeight="1">
      <c r="S44" s="12"/>
      <c r="T44" s="98"/>
    </row>
    <row r="45" spans="1:20" ht="30" customHeight="1">
      <c r="S45" s="12"/>
    </row>
    <row r="46" spans="1:20" ht="30" customHeight="1">
      <c r="S46" s="12"/>
    </row>
    <row r="47" spans="1:20" ht="30" customHeight="1">
      <c r="S47" s="12"/>
    </row>
    <row r="48" spans="1:20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S51" s="12"/>
    </row>
    <row r="52" spans="18:19" ht="30" customHeight="1">
      <c r="S52" s="12"/>
    </row>
    <row r="53" spans="18:19" ht="30" customHeight="1">
      <c r="S53" s="12"/>
    </row>
    <row r="54" spans="18:19" ht="30" customHeight="1"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  <row r="63" spans="18:19" ht="30" customHeight="1">
      <c r="R63" s="12"/>
      <c r="S63" s="12"/>
    </row>
    <row r="64" spans="18:19" ht="30" customHeight="1">
      <c r="R64" s="12"/>
      <c r="S64" s="12"/>
    </row>
    <row r="65" spans="18:19" ht="30" customHeight="1">
      <c r="R65" s="12"/>
      <c r="S65" s="12"/>
    </row>
    <row r="66" spans="18:19" ht="30" customHeight="1">
      <c r="R66" s="12"/>
      <c r="S66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79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28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29" customWidth="1"/>
    <col min="18" max="18" width="0.28515625" style="54" customWidth="1"/>
    <col min="19" max="19" width="23.42578125" style="54" bestFit="1" customWidth="1"/>
    <col min="20" max="20" width="18.7109375" style="54" bestFit="1" customWidth="1"/>
    <col min="21" max="21" width="18.710937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85" t="s">
        <v>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26" ht="30" customHeight="1">
      <c r="A2" s="385" t="s">
        <v>79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26" ht="30" customHeight="1">
      <c r="A3" s="385" t="s">
        <v>320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26" s="87" customFormat="1" ht="30" customHeight="1">
      <c r="A4" s="391" t="s">
        <v>123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U4" s="260"/>
    </row>
    <row r="5" spans="1:26" ht="25.5" customHeight="1">
      <c r="A5" s="357" t="s">
        <v>80</v>
      </c>
      <c r="C5" s="357" t="s">
        <v>90</v>
      </c>
      <c r="D5" s="357"/>
      <c r="E5" s="357"/>
      <c r="F5" s="357"/>
      <c r="G5" s="357"/>
      <c r="H5" s="357"/>
      <c r="I5" s="357"/>
      <c r="K5" s="357" t="str">
        <f>'درآمد سرمایه گذاری در سهام'!$M$5</f>
        <v>از ابتدای سال مالی تا پایان ماه</v>
      </c>
      <c r="L5" s="357"/>
      <c r="M5" s="357"/>
      <c r="N5" s="357"/>
      <c r="O5" s="357"/>
      <c r="P5" s="357"/>
      <c r="Q5" s="357"/>
    </row>
    <row r="6" spans="1:26" ht="38.25" customHeight="1">
      <c r="A6" s="357"/>
      <c r="C6" s="61" t="s">
        <v>6</v>
      </c>
      <c r="D6" s="79"/>
      <c r="E6" s="61" t="s">
        <v>124</v>
      </c>
      <c r="F6" s="79"/>
      <c r="G6" s="61" t="s">
        <v>125</v>
      </c>
      <c r="H6" s="79"/>
      <c r="I6" s="226" t="s">
        <v>126</v>
      </c>
      <c r="K6" s="61" t="s">
        <v>6</v>
      </c>
      <c r="L6" s="79"/>
      <c r="M6" s="61" t="s">
        <v>124</v>
      </c>
      <c r="N6" s="79"/>
      <c r="O6" s="61" t="s">
        <v>125</v>
      </c>
      <c r="P6" s="79"/>
      <c r="Q6" s="61" t="s">
        <v>126</v>
      </c>
      <c r="S6" s="400"/>
      <c r="T6" s="400"/>
      <c r="U6" s="400"/>
      <c r="V6" s="132"/>
      <c r="W6" s="132"/>
      <c r="X6" s="132"/>
      <c r="Y6" s="132"/>
      <c r="Z6" s="132"/>
    </row>
    <row r="7" spans="1:26" ht="30" customHeight="1">
      <c r="A7" s="4" t="s">
        <v>243</v>
      </c>
      <c r="B7"/>
      <c r="C7" s="173">
        <v>0</v>
      </c>
      <c r="D7" s="184"/>
      <c r="E7" s="173">
        <v>0</v>
      </c>
      <c r="F7" s="184"/>
      <c r="G7" s="173">
        <v>0</v>
      </c>
      <c r="H7" s="184"/>
      <c r="I7" s="173">
        <f t="shared" ref="I7:I8" si="0">E7-G7</f>
        <v>0</v>
      </c>
      <c r="J7" s="184"/>
      <c r="K7" s="173">
        <v>509</v>
      </c>
      <c r="L7" s="184"/>
      <c r="M7" s="173">
        <v>1704621</v>
      </c>
      <c r="N7" s="184"/>
      <c r="O7" s="173">
        <v>1618558</v>
      </c>
      <c r="P7" s="184"/>
      <c r="Q7" s="155">
        <f>M7-O7</f>
        <v>86063</v>
      </c>
    </row>
    <row r="8" spans="1:26" ht="30" customHeight="1">
      <c r="A8" s="4" t="s">
        <v>244</v>
      </c>
      <c r="B8"/>
      <c r="C8" s="173">
        <v>0</v>
      </c>
      <c r="D8" s="184"/>
      <c r="E8" s="173">
        <v>0</v>
      </c>
      <c r="F8" s="184"/>
      <c r="G8" s="173">
        <v>0</v>
      </c>
      <c r="H8" s="184"/>
      <c r="I8" s="173">
        <f t="shared" si="0"/>
        <v>0</v>
      </c>
      <c r="J8" s="184"/>
      <c r="K8" s="173">
        <v>28</v>
      </c>
      <c r="L8" s="184"/>
      <c r="M8" s="173">
        <v>819697</v>
      </c>
      <c r="N8" s="184"/>
      <c r="O8" s="173">
        <v>736954</v>
      </c>
      <c r="P8" s="184"/>
      <c r="Q8" s="155">
        <f t="shared" ref="Q8" si="1">M8-O8</f>
        <v>82743</v>
      </c>
    </row>
    <row r="9" spans="1:26" ht="30" customHeight="1">
      <c r="A9" s="4" t="s">
        <v>220</v>
      </c>
      <c r="B9"/>
      <c r="C9" s="173">
        <v>0</v>
      </c>
      <c r="D9" s="184"/>
      <c r="E9" s="173">
        <v>0</v>
      </c>
      <c r="F9" s="184"/>
      <c r="G9" s="173">
        <v>0</v>
      </c>
      <c r="H9" s="184"/>
      <c r="I9" s="173">
        <f>E9-G9</f>
        <v>0</v>
      </c>
      <c r="J9" s="184"/>
      <c r="K9" s="173">
        <v>548457</v>
      </c>
      <c r="L9" s="184"/>
      <c r="M9" s="173">
        <v>3810903853</v>
      </c>
      <c r="N9" s="184"/>
      <c r="O9" s="173">
        <v>3739944143</v>
      </c>
      <c r="P9" s="184"/>
      <c r="Q9" s="155">
        <f>M9-O9</f>
        <v>70959710</v>
      </c>
    </row>
    <row r="10" spans="1:26" ht="30" customHeight="1">
      <c r="A10" s="4" t="s">
        <v>197</v>
      </c>
      <c r="B10"/>
      <c r="C10" s="173">
        <v>0</v>
      </c>
      <c r="D10" s="184"/>
      <c r="E10" s="173">
        <v>0</v>
      </c>
      <c r="F10" s="184"/>
      <c r="G10" s="173">
        <v>0</v>
      </c>
      <c r="H10" s="184"/>
      <c r="I10" s="173">
        <f t="shared" ref="I10:I62" si="2">E10-G10</f>
        <v>0</v>
      </c>
      <c r="J10" s="184"/>
      <c r="K10" s="173">
        <v>75</v>
      </c>
      <c r="L10" s="184"/>
      <c r="M10" s="173">
        <v>5156781</v>
      </c>
      <c r="N10" s="184"/>
      <c r="O10" s="173">
        <v>4112010</v>
      </c>
      <c r="P10" s="184"/>
      <c r="Q10" s="155">
        <f t="shared" ref="Q10:Q62" si="3">M10-O10</f>
        <v>1044771</v>
      </c>
    </row>
    <row r="11" spans="1:26" ht="30" customHeight="1">
      <c r="A11" s="4" t="s">
        <v>226</v>
      </c>
      <c r="B11"/>
      <c r="C11" s="173">
        <v>0</v>
      </c>
      <c r="D11" s="184"/>
      <c r="E11" s="173">
        <v>0</v>
      </c>
      <c r="F11" s="184"/>
      <c r="G11" s="173">
        <v>0</v>
      </c>
      <c r="H11" s="184"/>
      <c r="I11" s="173">
        <f>E11-G11</f>
        <v>0</v>
      </c>
      <c r="J11" s="184"/>
      <c r="K11" s="173">
        <v>411</v>
      </c>
      <c r="L11" s="184"/>
      <c r="M11" s="173">
        <v>1334341</v>
      </c>
      <c r="N11" s="184"/>
      <c r="O11" s="173">
        <v>999241</v>
      </c>
      <c r="P11" s="184"/>
      <c r="Q11" s="155">
        <f>M11-O11</f>
        <v>335100</v>
      </c>
    </row>
    <row r="12" spans="1:26" ht="30" customHeight="1">
      <c r="A12" s="4" t="s">
        <v>221</v>
      </c>
      <c r="B12"/>
      <c r="C12" s="173">
        <v>0</v>
      </c>
      <c r="D12" s="184"/>
      <c r="E12" s="173">
        <v>0</v>
      </c>
      <c r="F12" s="184"/>
      <c r="G12" s="173">
        <v>0</v>
      </c>
      <c r="H12" s="184"/>
      <c r="I12" s="173">
        <f t="shared" si="2"/>
        <v>0</v>
      </c>
      <c r="J12" s="184"/>
      <c r="K12" s="173">
        <v>906</v>
      </c>
      <c r="L12" s="184"/>
      <c r="M12" s="173">
        <v>1290577</v>
      </c>
      <c r="N12" s="184"/>
      <c r="O12" s="173">
        <v>1120830</v>
      </c>
      <c r="P12" s="184"/>
      <c r="Q12" s="155">
        <f>M12-O12</f>
        <v>169747</v>
      </c>
    </row>
    <row r="13" spans="1:26" ht="30" customHeight="1">
      <c r="A13" s="4" t="s">
        <v>228</v>
      </c>
      <c r="B13"/>
      <c r="C13" s="173">
        <v>0</v>
      </c>
      <c r="D13" s="184"/>
      <c r="E13" s="173">
        <v>0</v>
      </c>
      <c r="F13" s="184"/>
      <c r="G13" s="173">
        <v>0</v>
      </c>
      <c r="H13" s="184"/>
      <c r="I13" s="173">
        <f>E13-G13</f>
        <v>0</v>
      </c>
      <c r="J13" s="184"/>
      <c r="K13" s="173">
        <v>208</v>
      </c>
      <c r="L13" s="184"/>
      <c r="M13" s="173">
        <v>684386</v>
      </c>
      <c r="N13" s="184"/>
      <c r="O13" s="173">
        <v>649754</v>
      </c>
      <c r="P13" s="184"/>
      <c r="Q13" s="155">
        <f t="shared" si="3"/>
        <v>34632</v>
      </c>
    </row>
    <row r="14" spans="1:26" ht="30" customHeight="1">
      <c r="A14" s="4" t="s">
        <v>282</v>
      </c>
      <c r="B14"/>
      <c r="C14" s="173">
        <v>0</v>
      </c>
      <c r="D14" s="184"/>
      <c r="E14" s="173">
        <v>0</v>
      </c>
      <c r="F14" s="173"/>
      <c r="G14" s="173">
        <v>0</v>
      </c>
      <c r="H14" s="173"/>
      <c r="I14" s="173">
        <f t="shared" ref="I14" si="4">E14-G14</f>
        <v>0</v>
      </c>
      <c r="J14" s="173"/>
      <c r="K14" s="173">
        <v>3000000</v>
      </c>
      <c r="L14" s="184"/>
      <c r="M14" s="173">
        <v>37755112500</v>
      </c>
      <c r="N14" s="173"/>
      <c r="O14" s="173">
        <v>41655096209</v>
      </c>
      <c r="P14" s="173"/>
      <c r="Q14" s="155">
        <f t="shared" si="3"/>
        <v>-3899983709</v>
      </c>
    </row>
    <row r="15" spans="1:26" ht="30" customHeight="1">
      <c r="A15" s="4" t="s">
        <v>237</v>
      </c>
      <c r="B15"/>
      <c r="C15" s="173">
        <v>0</v>
      </c>
      <c r="D15" s="184"/>
      <c r="E15" s="173">
        <v>0</v>
      </c>
      <c r="F15" s="173"/>
      <c r="G15" s="173">
        <v>0</v>
      </c>
      <c r="H15" s="173"/>
      <c r="I15" s="173">
        <f>E15-G15</f>
        <v>0</v>
      </c>
      <c r="J15" s="173"/>
      <c r="K15" s="173">
        <v>5000100</v>
      </c>
      <c r="L15" s="184"/>
      <c r="M15" s="173">
        <v>61656845465</v>
      </c>
      <c r="N15" s="173"/>
      <c r="O15" s="173">
        <v>64083154014</v>
      </c>
      <c r="P15" s="173"/>
      <c r="Q15" s="155">
        <f>M15-O15</f>
        <v>-2426308549</v>
      </c>
    </row>
    <row r="16" spans="1:26" ht="30" customHeight="1">
      <c r="A16" s="4" t="s">
        <v>193</v>
      </c>
      <c r="B16"/>
      <c r="C16" s="173">
        <v>0</v>
      </c>
      <c r="D16" s="184"/>
      <c r="E16" s="173">
        <v>0</v>
      </c>
      <c r="F16" s="173"/>
      <c r="G16" s="173">
        <v>0</v>
      </c>
      <c r="H16" s="173"/>
      <c r="I16" s="173">
        <f t="shared" si="2"/>
        <v>0</v>
      </c>
      <c r="J16" s="173"/>
      <c r="K16" s="173">
        <v>69104</v>
      </c>
      <c r="L16" s="173"/>
      <c r="M16" s="173">
        <v>656398641</v>
      </c>
      <c r="N16" s="173"/>
      <c r="O16" s="173">
        <v>688584756</v>
      </c>
      <c r="P16" s="173"/>
      <c r="Q16" s="155">
        <f t="shared" si="3"/>
        <v>-32186115</v>
      </c>
    </row>
    <row r="17" spans="1:20" ht="30" customHeight="1">
      <c r="A17" s="4" t="s">
        <v>238</v>
      </c>
      <c r="B17"/>
      <c r="C17" s="173">
        <v>0</v>
      </c>
      <c r="D17" s="184"/>
      <c r="E17" s="173">
        <v>0</v>
      </c>
      <c r="F17" s="173"/>
      <c r="G17" s="173">
        <v>0</v>
      </c>
      <c r="H17" s="173"/>
      <c r="I17" s="173">
        <f>E17-G17</f>
        <v>0</v>
      </c>
      <c r="J17" s="173"/>
      <c r="K17" s="173">
        <v>1586523</v>
      </c>
      <c r="L17" s="184"/>
      <c r="M17" s="173">
        <v>29324140861</v>
      </c>
      <c r="N17" s="173"/>
      <c r="O17" s="173">
        <v>25597804450</v>
      </c>
      <c r="P17" s="173"/>
      <c r="Q17" s="155">
        <f>M17-O17</f>
        <v>3726336411</v>
      </c>
    </row>
    <row r="18" spans="1:20" ht="30" customHeight="1">
      <c r="A18" s="4" t="s">
        <v>219</v>
      </c>
      <c r="B18"/>
      <c r="C18" s="173">
        <v>0</v>
      </c>
      <c r="D18" s="184"/>
      <c r="E18" s="173">
        <v>0</v>
      </c>
      <c r="F18" s="173"/>
      <c r="G18" s="173">
        <v>0</v>
      </c>
      <c r="H18" s="173"/>
      <c r="I18" s="173">
        <f t="shared" si="2"/>
        <v>0</v>
      </c>
      <c r="J18" s="173"/>
      <c r="K18" s="173">
        <v>11000000</v>
      </c>
      <c r="L18" s="184"/>
      <c r="M18" s="173">
        <v>204840214837</v>
      </c>
      <c r="N18" s="173"/>
      <c r="O18" s="173">
        <v>203512558756</v>
      </c>
      <c r="P18" s="173"/>
      <c r="Q18" s="173">
        <f t="shared" si="3"/>
        <v>1327656081</v>
      </c>
    </row>
    <row r="19" spans="1:20" ht="30" customHeight="1">
      <c r="A19" s="4" t="s">
        <v>177</v>
      </c>
      <c r="B19"/>
      <c r="C19" s="173">
        <v>0</v>
      </c>
      <c r="D19" s="184"/>
      <c r="E19" s="173">
        <v>0</v>
      </c>
      <c r="F19" s="173"/>
      <c r="G19" s="173">
        <v>0</v>
      </c>
      <c r="H19" s="173"/>
      <c r="I19" s="173">
        <f t="shared" si="2"/>
        <v>0</v>
      </c>
      <c r="J19" s="173"/>
      <c r="K19" s="173">
        <v>5627877</v>
      </c>
      <c r="L19" s="184"/>
      <c r="M19" s="173">
        <v>73797199148</v>
      </c>
      <c r="N19" s="173"/>
      <c r="O19" s="173">
        <v>68500295604</v>
      </c>
      <c r="P19" s="173"/>
      <c r="Q19" s="173">
        <f t="shared" si="3"/>
        <v>5296903544</v>
      </c>
    </row>
    <row r="20" spans="1:20" ht="30" customHeight="1">
      <c r="A20" s="4" t="s">
        <v>28</v>
      </c>
      <c r="B20"/>
      <c r="C20" s="173">
        <v>12028660</v>
      </c>
      <c r="D20" s="184"/>
      <c r="E20" s="173">
        <v>240192853771</v>
      </c>
      <c r="F20" s="173"/>
      <c r="G20" s="173">
        <v>206292251822</v>
      </c>
      <c r="H20" s="173"/>
      <c r="I20" s="173">
        <f t="shared" si="2"/>
        <v>33900601949</v>
      </c>
      <c r="J20" s="173"/>
      <c r="K20" s="173">
        <v>18028660</v>
      </c>
      <c r="L20" s="184"/>
      <c r="M20" s="173">
        <v>346550713771</v>
      </c>
      <c r="N20" s="173"/>
      <c r="O20" s="173">
        <v>300827726016</v>
      </c>
      <c r="P20" s="173"/>
      <c r="Q20" s="173">
        <f t="shared" si="3"/>
        <v>45722987755</v>
      </c>
    </row>
    <row r="21" spans="1:20" ht="30" customHeight="1">
      <c r="A21" s="4" t="s">
        <v>232</v>
      </c>
      <c r="B21"/>
      <c r="C21" s="173">
        <v>0</v>
      </c>
      <c r="D21" s="184"/>
      <c r="E21" s="173">
        <v>0</v>
      </c>
      <c r="F21" s="173">
        <v>0</v>
      </c>
      <c r="G21" s="173">
        <v>0</v>
      </c>
      <c r="H21" s="173"/>
      <c r="I21" s="173">
        <f t="shared" si="2"/>
        <v>0</v>
      </c>
      <c r="J21" s="173"/>
      <c r="K21" s="173">
        <v>20000000</v>
      </c>
      <c r="L21" s="184"/>
      <c r="M21" s="173">
        <v>215561600000</v>
      </c>
      <c r="N21" s="173"/>
      <c r="O21" s="173">
        <v>200000000000</v>
      </c>
      <c r="P21" s="173"/>
      <c r="Q21" s="173">
        <f t="shared" si="3"/>
        <v>15561600000</v>
      </c>
    </row>
    <row r="22" spans="1:20" ht="30" customHeight="1">
      <c r="A22" s="4" t="s">
        <v>242</v>
      </c>
      <c r="B22"/>
      <c r="C22" s="173">
        <v>0</v>
      </c>
      <c r="D22" s="184"/>
      <c r="E22" s="173">
        <v>0</v>
      </c>
      <c r="F22" s="173"/>
      <c r="G22" s="173">
        <v>0</v>
      </c>
      <c r="H22" s="173"/>
      <c r="I22" s="173">
        <f t="shared" si="2"/>
        <v>0</v>
      </c>
      <c r="J22" s="173"/>
      <c r="K22" s="173">
        <v>15428991</v>
      </c>
      <c r="L22" s="184"/>
      <c r="M22" s="173">
        <v>214090519057</v>
      </c>
      <c r="N22" s="173"/>
      <c r="O22" s="173">
        <v>199999993026</v>
      </c>
      <c r="P22" s="173"/>
      <c r="Q22" s="173">
        <f t="shared" si="3"/>
        <v>14090526031</v>
      </c>
    </row>
    <row r="23" spans="1:20" ht="30" customHeight="1">
      <c r="A23" s="4" t="s">
        <v>239</v>
      </c>
      <c r="B23"/>
      <c r="C23" s="173">
        <v>14743272</v>
      </c>
      <c r="D23" s="184"/>
      <c r="E23" s="173">
        <v>404556120844</v>
      </c>
      <c r="F23" s="173">
        <v>0</v>
      </c>
      <c r="G23" s="173">
        <v>349894453781</v>
      </c>
      <c r="H23" s="173"/>
      <c r="I23" s="173">
        <f t="shared" si="2"/>
        <v>54661667063</v>
      </c>
      <c r="J23" s="173"/>
      <c r="K23" s="173">
        <v>24543272</v>
      </c>
      <c r="L23" s="184"/>
      <c r="M23" s="173">
        <v>638578344844</v>
      </c>
      <c r="N23" s="173"/>
      <c r="O23" s="173">
        <v>561701683053</v>
      </c>
      <c r="P23" s="173"/>
      <c r="Q23" s="173">
        <f t="shared" si="3"/>
        <v>76876661791</v>
      </c>
    </row>
    <row r="24" spans="1:20" ht="30" customHeight="1">
      <c r="A24" s="4" t="s">
        <v>240</v>
      </c>
      <c r="B24"/>
      <c r="C24" s="173">
        <v>0</v>
      </c>
      <c r="D24" s="184"/>
      <c r="E24" s="173">
        <v>0</v>
      </c>
      <c r="F24" s="173"/>
      <c r="G24" s="173">
        <v>0</v>
      </c>
      <c r="H24" s="173"/>
      <c r="I24" s="173">
        <f t="shared" si="2"/>
        <v>0</v>
      </c>
      <c r="J24" s="173"/>
      <c r="K24" s="173">
        <v>199834</v>
      </c>
      <c r="L24" s="184"/>
      <c r="M24" s="173">
        <v>68106086825</v>
      </c>
      <c r="N24" s="173"/>
      <c r="O24" s="173">
        <v>63004182694</v>
      </c>
      <c r="P24" s="173"/>
      <c r="Q24" s="173">
        <f t="shared" si="3"/>
        <v>5101904131</v>
      </c>
    </row>
    <row r="25" spans="1:20" ht="30" customHeight="1">
      <c r="A25" s="4" t="s">
        <v>256</v>
      </c>
      <c r="B25"/>
      <c r="C25" s="173">
        <v>0</v>
      </c>
      <c r="D25" s="184"/>
      <c r="E25" s="173">
        <v>0</v>
      </c>
      <c r="F25" s="173"/>
      <c r="G25" s="173">
        <v>0</v>
      </c>
      <c r="H25" s="173"/>
      <c r="I25" s="173">
        <f t="shared" si="2"/>
        <v>0</v>
      </c>
      <c r="J25" s="173"/>
      <c r="K25" s="173">
        <v>1000000</v>
      </c>
      <c r="L25" s="184"/>
      <c r="M25" s="173">
        <v>15556504688</v>
      </c>
      <c r="N25" s="173"/>
      <c r="O25" s="173">
        <v>14618938315</v>
      </c>
      <c r="P25" s="173"/>
      <c r="Q25" s="173">
        <f t="shared" si="3"/>
        <v>937566373</v>
      </c>
    </row>
    <row r="26" spans="1:20" ht="30" customHeight="1">
      <c r="A26" s="4" t="s">
        <v>203</v>
      </c>
      <c r="B26"/>
      <c r="C26" s="173">
        <v>0</v>
      </c>
      <c r="D26" s="184"/>
      <c r="E26" s="173">
        <v>0</v>
      </c>
      <c r="F26" s="173"/>
      <c r="G26" s="173">
        <v>0</v>
      </c>
      <c r="H26" s="173"/>
      <c r="I26" s="173">
        <f t="shared" si="2"/>
        <v>0</v>
      </c>
      <c r="J26" s="173"/>
      <c r="K26" s="173">
        <v>643631</v>
      </c>
      <c r="L26" s="184"/>
      <c r="M26" s="173">
        <v>24469206678</v>
      </c>
      <c r="N26" s="173"/>
      <c r="O26" s="173">
        <v>26275544504</v>
      </c>
      <c r="P26" s="173"/>
      <c r="Q26" s="223">
        <f t="shared" si="3"/>
        <v>-1806337826</v>
      </c>
    </row>
    <row r="27" spans="1:20" ht="30" customHeight="1">
      <c r="A27" s="4" t="s">
        <v>202</v>
      </c>
      <c r="B27"/>
      <c r="C27" s="173">
        <v>0</v>
      </c>
      <c r="D27" s="184"/>
      <c r="E27" s="173">
        <v>0</v>
      </c>
      <c r="F27" s="173"/>
      <c r="G27" s="173">
        <v>0</v>
      </c>
      <c r="H27" s="173"/>
      <c r="I27" s="173">
        <f t="shared" si="2"/>
        <v>0</v>
      </c>
      <c r="J27" s="173"/>
      <c r="K27" s="173">
        <v>473855</v>
      </c>
      <c r="L27" s="184"/>
      <c r="M27" s="173">
        <v>10396439068</v>
      </c>
      <c r="N27" s="173"/>
      <c r="O27" s="173">
        <v>11035895384</v>
      </c>
      <c r="P27" s="173"/>
      <c r="Q27" s="223">
        <f t="shared" si="3"/>
        <v>-639456316</v>
      </c>
    </row>
    <row r="28" spans="1:20" ht="30" customHeight="1">
      <c r="A28" s="4" t="s">
        <v>241</v>
      </c>
      <c r="B28"/>
      <c r="C28" s="173">
        <v>0</v>
      </c>
      <c r="D28" s="184"/>
      <c r="E28" s="173">
        <v>0</v>
      </c>
      <c r="F28" s="173"/>
      <c r="G28" s="173">
        <v>0</v>
      </c>
      <c r="H28" s="173"/>
      <c r="I28" s="173">
        <f t="shared" si="2"/>
        <v>0</v>
      </c>
      <c r="J28" s="173"/>
      <c r="K28" s="173">
        <v>231325</v>
      </c>
      <c r="L28" s="184"/>
      <c r="M28" s="173">
        <v>51686862581</v>
      </c>
      <c r="N28" s="173"/>
      <c r="O28" s="173">
        <v>38771587739</v>
      </c>
      <c r="P28" s="173"/>
      <c r="Q28" s="173">
        <f t="shared" si="3"/>
        <v>12915274842</v>
      </c>
    </row>
    <row r="29" spans="1:20" ht="30" customHeight="1">
      <c r="A29" s="4" t="s">
        <v>216</v>
      </c>
      <c r="B29"/>
      <c r="C29" s="173">
        <v>600365</v>
      </c>
      <c r="D29" s="184"/>
      <c r="E29" s="173">
        <v>19037043471</v>
      </c>
      <c r="F29" s="173"/>
      <c r="G29" s="173">
        <v>18082025267</v>
      </c>
      <c r="H29" s="173"/>
      <c r="I29" s="173">
        <f t="shared" si="2"/>
        <v>955018204</v>
      </c>
      <c r="J29" s="173"/>
      <c r="K29" s="173">
        <v>15326179</v>
      </c>
      <c r="L29" s="184"/>
      <c r="M29" s="173">
        <v>425054426840</v>
      </c>
      <c r="N29" s="173"/>
      <c r="O29" s="173">
        <v>419889402002</v>
      </c>
      <c r="P29" s="173"/>
      <c r="Q29" s="173">
        <f t="shared" si="3"/>
        <v>5165024838</v>
      </c>
      <c r="T29" s="96"/>
    </row>
    <row r="30" spans="1:20" ht="30" customHeight="1">
      <c r="A30" s="4" t="s">
        <v>185</v>
      </c>
      <c r="B30"/>
      <c r="C30" s="173">
        <v>0</v>
      </c>
      <c r="D30" s="184"/>
      <c r="E30" s="173">
        <v>0</v>
      </c>
      <c r="F30" s="173"/>
      <c r="G30" s="173">
        <v>0</v>
      </c>
      <c r="H30" s="173"/>
      <c r="I30" s="173">
        <f t="shared" si="2"/>
        <v>0</v>
      </c>
      <c r="J30" s="173"/>
      <c r="K30" s="173">
        <v>1331</v>
      </c>
      <c r="L30" s="173"/>
      <c r="M30" s="173">
        <v>48075294</v>
      </c>
      <c r="N30" s="173"/>
      <c r="O30" s="173">
        <v>43632155</v>
      </c>
      <c r="P30" s="173"/>
      <c r="Q30" s="173">
        <f t="shared" si="3"/>
        <v>4443139</v>
      </c>
      <c r="T30" s="96"/>
    </row>
    <row r="31" spans="1:20" ht="30" customHeight="1">
      <c r="A31" s="4" t="s">
        <v>315</v>
      </c>
      <c r="B31"/>
      <c r="C31" s="173">
        <v>0</v>
      </c>
      <c r="D31" s="184"/>
      <c r="E31" s="173">
        <v>0</v>
      </c>
      <c r="F31" s="173"/>
      <c r="G31" s="173">
        <v>0</v>
      </c>
      <c r="H31" s="173"/>
      <c r="I31" s="173">
        <f t="shared" si="2"/>
        <v>0</v>
      </c>
      <c r="J31" s="173"/>
      <c r="K31" s="173">
        <v>2766</v>
      </c>
      <c r="L31" s="173"/>
      <c r="M31" s="173">
        <v>35735725</v>
      </c>
      <c r="N31" s="173"/>
      <c r="O31" s="173">
        <v>34589198</v>
      </c>
      <c r="P31" s="173"/>
      <c r="Q31" s="173">
        <f t="shared" si="3"/>
        <v>1146527</v>
      </c>
    </row>
    <row r="32" spans="1:20" ht="30" customHeight="1">
      <c r="A32" s="4" t="s">
        <v>188</v>
      </c>
      <c r="B32"/>
      <c r="C32" s="173">
        <v>0</v>
      </c>
      <c r="D32" s="184"/>
      <c r="E32" s="173">
        <v>0</v>
      </c>
      <c r="F32" s="173"/>
      <c r="G32" s="173">
        <v>0</v>
      </c>
      <c r="H32" s="173"/>
      <c r="I32" s="173">
        <f t="shared" si="2"/>
        <v>0</v>
      </c>
      <c r="J32" s="173"/>
      <c r="K32" s="173">
        <v>424</v>
      </c>
      <c r="L32" s="173"/>
      <c r="M32" s="173">
        <v>1156536</v>
      </c>
      <c r="N32" s="173"/>
      <c r="O32" s="173">
        <v>976084</v>
      </c>
      <c r="P32" s="173"/>
      <c r="Q32" s="173">
        <f t="shared" si="3"/>
        <v>180452</v>
      </c>
      <c r="T32" s="96"/>
    </row>
    <row r="33" spans="1:26" ht="30" customHeight="1">
      <c r="A33" s="4" t="s">
        <v>189</v>
      </c>
      <c r="B33"/>
      <c r="C33" s="173">
        <v>0</v>
      </c>
      <c r="D33" s="184"/>
      <c r="E33" s="173">
        <v>0</v>
      </c>
      <c r="F33" s="173"/>
      <c r="G33" s="173">
        <v>0</v>
      </c>
      <c r="H33" s="173"/>
      <c r="I33" s="173">
        <f t="shared" si="2"/>
        <v>0</v>
      </c>
      <c r="J33" s="173"/>
      <c r="K33" s="173">
        <v>66</v>
      </c>
      <c r="L33" s="173"/>
      <c r="M33" s="173">
        <v>631147</v>
      </c>
      <c r="N33" s="173"/>
      <c r="O33" s="173">
        <v>489567</v>
      </c>
      <c r="P33" s="173"/>
      <c r="Q33" s="173">
        <f t="shared" si="3"/>
        <v>141580</v>
      </c>
    </row>
    <row r="34" spans="1:26" ht="30" customHeight="1">
      <c r="A34" s="4" t="s">
        <v>190</v>
      </c>
      <c r="B34"/>
      <c r="C34" s="173">
        <v>0</v>
      </c>
      <c r="D34" s="184"/>
      <c r="E34" s="173">
        <v>0</v>
      </c>
      <c r="F34" s="173"/>
      <c r="G34" s="173">
        <v>0</v>
      </c>
      <c r="H34" s="173"/>
      <c r="I34" s="173">
        <f t="shared" si="2"/>
        <v>0</v>
      </c>
      <c r="J34" s="173"/>
      <c r="K34" s="173">
        <v>124</v>
      </c>
      <c r="L34" s="173"/>
      <c r="M34" s="173">
        <v>2191603</v>
      </c>
      <c r="N34" s="173"/>
      <c r="O34" s="173">
        <v>1675552</v>
      </c>
      <c r="P34" s="173"/>
      <c r="Q34" s="173">
        <f t="shared" si="3"/>
        <v>516051</v>
      </c>
    </row>
    <row r="35" spans="1:26" ht="30" customHeight="1">
      <c r="A35" s="4" t="s">
        <v>170</v>
      </c>
      <c r="B35"/>
      <c r="C35" s="173">
        <v>0</v>
      </c>
      <c r="D35" s="184"/>
      <c r="E35" s="173">
        <v>0</v>
      </c>
      <c r="F35" s="173"/>
      <c r="G35" s="173">
        <v>0</v>
      </c>
      <c r="H35" s="173"/>
      <c r="I35" s="173">
        <f t="shared" si="2"/>
        <v>0</v>
      </c>
      <c r="J35" s="173"/>
      <c r="K35" s="173">
        <v>94</v>
      </c>
      <c r="L35" s="173"/>
      <c r="M35" s="173">
        <v>5134572</v>
      </c>
      <c r="N35" s="173"/>
      <c r="O35" s="173">
        <v>4433761</v>
      </c>
      <c r="P35" s="173"/>
      <c r="Q35" s="173">
        <f t="shared" si="3"/>
        <v>700811</v>
      </c>
    </row>
    <row r="36" spans="1:26" ht="30" customHeight="1">
      <c r="A36" s="4" t="s">
        <v>174</v>
      </c>
      <c r="B36"/>
      <c r="C36" s="173">
        <v>0</v>
      </c>
      <c r="D36" s="184"/>
      <c r="E36" s="173">
        <v>0</v>
      </c>
      <c r="F36" s="173"/>
      <c r="G36" s="173">
        <v>0</v>
      </c>
      <c r="H36" s="173"/>
      <c r="I36" s="173">
        <f t="shared" si="2"/>
        <v>0</v>
      </c>
      <c r="J36" s="173"/>
      <c r="K36" s="173">
        <v>81</v>
      </c>
      <c r="L36" s="173"/>
      <c r="M36" s="173">
        <v>827730</v>
      </c>
      <c r="N36" s="173"/>
      <c r="O36" s="173">
        <v>726272</v>
      </c>
      <c r="P36" s="173"/>
      <c r="Q36" s="173">
        <f t="shared" si="3"/>
        <v>101458</v>
      </c>
    </row>
    <row r="37" spans="1:26" ht="30" customHeight="1">
      <c r="A37" s="4" t="s">
        <v>173</v>
      </c>
      <c r="B37"/>
      <c r="C37" s="173">
        <v>0</v>
      </c>
      <c r="D37" s="184"/>
      <c r="E37" s="173">
        <v>0</v>
      </c>
      <c r="F37" s="173"/>
      <c r="G37" s="173">
        <v>0</v>
      </c>
      <c r="H37" s="173"/>
      <c r="I37" s="173">
        <f t="shared" si="2"/>
        <v>0</v>
      </c>
      <c r="J37" s="173"/>
      <c r="K37" s="173">
        <v>1167416</v>
      </c>
      <c r="L37" s="173"/>
      <c r="M37" s="173">
        <v>1477817545</v>
      </c>
      <c r="N37" s="173"/>
      <c r="O37" s="173">
        <v>1573597150</v>
      </c>
      <c r="P37" s="173"/>
      <c r="Q37" s="155">
        <f t="shared" si="3"/>
        <v>-95779605</v>
      </c>
    </row>
    <row r="38" spans="1:26" ht="30" customHeight="1">
      <c r="A38" s="4" t="s">
        <v>172</v>
      </c>
      <c r="B38"/>
      <c r="C38" s="173">
        <v>0</v>
      </c>
      <c r="D38" s="184"/>
      <c r="E38" s="173">
        <v>0</v>
      </c>
      <c r="F38" s="173"/>
      <c r="G38" s="173">
        <v>0</v>
      </c>
      <c r="H38" s="173"/>
      <c r="I38" s="173">
        <f t="shared" si="2"/>
        <v>0</v>
      </c>
      <c r="J38" s="173"/>
      <c r="K38" s="173">
        <v>179</v>
      </c>
      <c r="L38" s="173"/>
      <c r="M38" s="173">
        <v>3272227</v>
      </c>
      <c r="N38" s="173"/>
      <c r="O38" s="173">
        <v>3085392</v>
      </c>
      <c r="P38" s="173"/>
      <c r="Q38" s="173">
        <f t="shared" si="3"/>
        <v>186835</v>
      </c>
    </row>
    <row r="39" spans="1:26" ht="30" customHeight="1">
      <c r="A39" s="4" t="s">
        <v>191</v>
      </c>
      <c r="B39"/>
      <c r="C39" s="173">
        <v>0</v>
      </c>
      <c r="D39" s="184"/>
      <c r="E39" s="173">
        <v>0</v>
      </c>
      <c r="F39" s="173"/>
      <c r="G39" s="173">
        <v>0</v>
      </c>
      <c r="H39" s="173"/>
      <c r="I39" s="173">
        <f t="shared" si="2"/>
        <v>0</v>
      </c>
      <c r="J39" s="173"/>
      <c r="K39" s="173">
        <v>234</v>
      </c>
      <c r="L39" s="173"/>
      <c r="M39" s="173">
        <v>1025972</v>
      </c>
      <c r="N39" s="173"/>
      <c r="O39" s="173">
        <v>797490</v>
      </c>
      <c r="P39" s="173"/>
      <c r="Q39" s="173">
        <f t="shared" si="3"/>
        <v>228482</v>
      </c>
    </row>
    <row r="40" spans="1:26" ht="30" customHeight="1">
      <c r="A40" s="4" t="s">
        <v>194</v>
      </c>
      <c r="B40"/>
      <c r="C40" s="173">
        <v>0</v>
      </c>
      <c r="D40" s="184"/>
      <c r="E40" s="173">
        <v>0</v>
      </c>
      <c r="F40" s="184"/>
      <c r="G40" s="173">
        <v>0</v>
      </c>
      <c r="H40" s="184"/>
      <c r="I40" s="173">
        <f t="shared" si="2"/>
        <v>0</v>
      </c>
      <c r="J40" s="184"/>
      <c r="K40" s="173">
        <v>386</v>
      </c>
      <c r="L40" s="184"/>
      <c r="M40" s="173">
        <v>1378265</v>
      </c>
      <c r="N40" s="184"/>
      <c r="O40" s="173">
        <v>1065166</v>
      </c>
      <c r="P40" s="184"/>
      <c r="Q40" s="155">
        <f t="shared" si="3"/>
        <v>313099</v>
      </c>
      <c r="S40" s="133"/>
      <c r="T40" s="134"/>
      <c r="U40" s="135"/>
      <c r="V40" s="135"/>
      <c r="W40" s="135"/>
      <c r="X40" s="133"/>
      <c r="Y40" s="135"/>
      <c r="Z40" s="135"/>
    </row>
    <row r="41" spans="1:26" ht="30" customHeight="1">
      <c r="A41" s="4" t="s">
        <v>171</v>
      </c>
      <c r="B41"/>
      <c r="C41" s="173">
        <v>0</v>
      </c>
      <c r="D41" s="184"/>
      <c r="E41" s="173">
        <v>0</v>
      </c>
      <c r="F41" s="184"/>
      <c r="G41" s="173">
        <v>0</v>
      </c>
      <c r="H41" s="184"/>
      <c r="I41" s="173">
        <f t="shared" si="2"/>
        <v>0</v>
      </c>
      <c r="J41" s="184"/>
      <c r="K41" s="173">
        <v>75</v>
      </c>
      <c r="L41" s="184"/>
      <c r="M41" s="173">
        <v>1299476</v>
      </c>
      <c r="N41" s="184"/>
      <c r="O41" s="173">
        <v>864823</v>
      </c>
      <c r="P41" s="184"/>
      <c r="Q41" s="155">
        <f t="shared" si="3"/>
        <v>434653</v>
      </c>
      <c r="S41" s="133"/>
      <c r="T41" s="134"/>
      <c r="U41" s="135"/>
      <c r="V41" s="135"/>
      <c r="W41" s="135"/>
      <c r="X41" s="133"/>
      <c r="Y41" s="133"/>
      <c r="Z41" s="135"/>
    </row>
    <row r="42" spans="1:26" ht="30" customHeight="1">
      <c r="A42" s="4" t="s">
        <v>46</v>
      </c>
      <c r="B42"/>
      <c r="C42" s="173">
        <v>0</v>
      </c>
      <c r="D42" s="184"/>
      <c r="E42" s="173">
        <v>0</v>
      </c>
      <c r="F42" s="184"/>
      <c r="G42" s="173">
        <v>0</v>
      </c>
      <c r="H42" s="184"/>
      <c r="I42" s="173">
        <f t="shared" si="2"/>
        <v>0</v>
      </c>
      <c r="J42" s="184"/>
      <c r="K42" s="173">
        <v>5000</v>
      </c>
      <c r="L42" s="184"/>
      <c r="M42" s="173">
        <v>5148566655</v>
      </c>
      <c r="N42" s="184"/>
      <c r="O42" s="173">
        <v>4999093750</v>
      </c>
      <c r="P42" s="184"/>
      <c r="Q42" s="155">
        <f t="shared" si="3"/>
        <v>149472905</v>
      </c>
      <c r="S42" s="133"/>
      <c r="T42" s="134"/>
      <c r="U42" s="135"/>
      <c r="V42" s="135"/>
      <c r="W42" s="135"/>
      <c r="X42" s="133"/>
      <c r="Y42" s="133"/>
      <c r="Z42" s="135"/>
    </row>
    <row r="43" spans="1:26" ht="30" customHeight="1">
      <c r="A43" s="4" t="s">
        <v>303</v>
      </c>
      <c r="B43"/>
      <c r="C43" s="173">
        <v>263352</v>
      </c>
      <c r="D43" s="184"/>
      <c r="E43" s="173">
        <v>223524316605</v>
      </c>
      <c r="F43" s="184"/>
      <c r="G43" s="173">
        <v>184824316605</v>
      </c>
      <c r="H43" s="184"/>
      <c r="I43" s="173">
        <f t="shared" si="2"/>
        <v>38700000000</v>
      </c>
      <c r="J43" s="184"/>
      <c r="K43" s="173">
        <v>263352</v>
      </c>
      <c r="L43" s="184"/>
      <c r="M43" s="173">
        <v>223524316605</v>
      </c>
      <c r="N43" s="184"/>
      <c r="O43" s="173">
        <v>211762592685</v>
      </c>
      <c r="P43" s="184"/>
      <c r="Q43" s="155">
        <f t="shared" si="3"/>
        <v>11761723920</v>
      </c>
      <c r="S43" s="133"/>
      <c r="T43" s="134"/>
      <c r="U43" s="135"/>
      <c r="V43" s="135"/>
      <c r="W43" s="135"/>
      <c r="X43" s="133"/>
      <c r="Y43" s="133"/>
      <c r="Z43" s="135"/>
    </row>
    <row r="44" spans="1:26" ht="30" customHeight="1">
      <c r="A44" s="4" t="s">
        <v>175</v>
      </c>
      <c r="B44"/>
      <c r="C44" s="173">
        <v>0</v>
      </c>
      <c r="D44" s="184"/>
      <c r="E44" s="173">
        <v>0</v>
      </c>
      <c r="F44" s="184"/>
      <c r="G44" s="173">
        <v>0</v>
      </c>
      <c r="H44" s="184"/>
      <c r="I44" s="173">
        <f t="shared" si="2"/>
        <v>0</v>
      </c>
      <c r="J44" s="184"/>
      <c r="K44" s="173">
        <v>294771</v>
      </c>
      <c r="L44" s="184"/>
      <c r="M44" s="173">
        <v>240248566065</v>
      </c>
      <c r="N44" s="184"/>
      <c r="O44" s="173">
        <v>230726957104</v>
      </c>
      <c r="P44" s="184"/>
      <c r="Q44" s="155">
        <f t="shared" si="3"/>
        <v>9521608961</v>
      </c>
      <c r="S44" s="133"/>
      <c r="T44" s="134"/>
      <c r="U44" s="135"/>
      <c r="V44" s="135"/>
      <c r="W44" s="135"/>
      <c r="X44" s="133"/>
      <c r="Y44" s="133"/>
      <c r="Z44" s="135"/>
    </row>
    <row r="45" spans="1:26" ht="30" customHeight="1">
      <c r="A45" s="4" t="s">
        <v>43</v>
      </c>
      <c r="B45"/>
      <c r="C45" s="173">
        <v>0</v>
      </c>
      <c r="D45" s="184"/>
      <c r="E45" s="173">
        <v>0</v>
      </c>
      <c r="F45" s="184"/>
      <c r="G45" s="173">
        <v>0</v>
      </c>
      <c r="H45" s="184"/>
      <c r="I45" s="173">
        <f t="shared" si="2"/>
        <v>0</v>
      </c>
      <c r="J45" s="184"/>
      <c r="K45" s="173">
        <v>203314</v>
      </c>
      <c r="L45" s="184"/>
      <c r="M45" s="173">
        <v>134665130819</v>
      </c>
      <c r="N45" s="184"/>
      <c r="O45" s="173">
        <v>118965308851</v>
      </c>
      <c r="P45" s="184"/>
      <c r="Q45" s="155">
        <f t="shared" si="3"/>
        <v>15699821968</v>
      </c>
      <c r="S45" s="133"/>
      <c r="T45" s="134"/>
      <c r="U45" s="135"/>
      <c r="V45" s="135"/>
      <c r="W45" s="135"/>
      <c r="X45" s="135"/>
      <c r="Y45" s="135"/>
      <c r="Z45" s="135"/>
    </row>
    <row r="46" spans="1:26" ht="30" customHeight="1">
      <c r="A46" s="4" t="s">
        <v>98</v>
      </c>
      <c r="B46"/>
      <c r="C46" s="173">
        <v>0</v>
      </c>
      <c r="D46" s="184"/>
      <c r="E46" s="173">
        <v>0</v>
      </c>
      <c r="F46" s="184"/>
      <c r="G46" s="173">
        <v>0</v>
      </c>
      <c r="H46" s="184"/>
      <c r="I46" s="173">
        <f t="shared" si="2"/>
        <v>0</v>
      </c>
      <c r="J46" s="184"/>
      <c r="K46" s="173">
        <v>94158</v>
      </c>
      <c r="L46" s="184"/>
      <c r="M46" s="173">
        <v>75487979420</v>
      </c>
      <c r="N46" s="184"/>
      <c r="O46" s="173">
        <v>73597814178</v>
      </c>
      <c r="P46" s="184"/>
      <c r="Q46" s="155">
        <f t="shared" si="3"/>
        <v>1890165242</v>
      </c>
      <c r="S46" s="133"/>
      <c r="T46" s="134"/>
      <c r="U46" s="135"/>
      <c r="V46" s="135"/>
      <c r="W46" s="135"/>
      <c r="X46" s="135"/>
      <c r="Y46" s="135"/>
      <c r="Z46" s="135"/>
    </row>
    <row r="47" spans="1:26" ht="30" customHeight="1">
      <c r="A47" s="4" t="s">
        <v>265</v>
      </c>
      <c r="B47"/>
      <c r="C47" s="173">
        <v>0</v>
      </c>
      <c r="D47" s="184"/>
      <c r="E47" s="173">
        <v>0</v>
      </c>
      <c r="F47" s="184"/>
      <c r="G47" s="173">
        <v>0</v>
      </c>
      <c r="H47" s="184"/>
      <c r="I47" s="173">
        <f>E47-G47</f>
        <v>0</v>
      </c>
      <c r="J47" s="184"/>
      <c r="K47" s="173">
        <v>4472</v>
      </c>
      <c r="L47" s="184"/>
      <c r="M47" s="173">
        <v>3174981356</v>
      </c>
      <c r="N47" s="184"/>
      <c r="O47" s="173">
        <v>3101894114</v>
      </c>
      <c r="P47" s="184"/>
      <c r="Q47" s="155">
        <f t="shared" si="3"/>
        <v>73087242</v>
      </c>
      <c r="S47" s="133"/>
      <c r="T47" s="134"/>
      <c r="U47" s="135"/>
      <c r="V47" s="135"/>
      <c r="W47" s="135"/>
      <c r="X47" s="135"/>
      <c r="Y47" s="133"/>
      <c r="Z47" s="135"/>
    </row>
    <row r="48" spans="1:26" ht="30" customHeight="1">
      <c r="A48" s="4" t="s">
        <v>198</v>
      </c>
      <c r="B48"/>
      <c r="C48" s="173">
        <v>0</v>
      </c>
      <c r="D48" s="184"/>
      <c r="E48" s="173">
        <v>0</v>
      </c>
      <c r="F48" s="184"/>
      <c r="G48" s="173">
        <v>0</v>
      </c>
      <c r="H48" s="184"/>
      <c r="I48" s="173">
        <f t="shared" si="2"/>
        <v>0</v>
      </c>
      <c r="J48" s="184"/>
      <c r="K48" s="173">
        <v>20701</v>
      </c>
      <c r="L48" s="184"/>
      <c r="M48" s="173">
        <v>19692189586</v>
      </c>
      <c r="N48" s="184"/>
      <c r="O48" s="173">
        <v>19697576130</v>
      </c>
      <c r="P48" s="184"/>
      <c r="Q48" s="155">
        <f t="shared" si="3"/>
        <v>-5386544</v>
      </c>
      <c r="S48" s="133"/>
      <c r="T48" s="134"/>
      <c r="U48" s="135"/>
      <c r="V48" s="135"/>
      <c r="W48" s="135"/>
      <c r="X48" s="135"/>
      <c r="Y48" s="133"/>
      <c r="Z48" s="135"/>
    </row>
    <row r="49" spans="1:26" ht="30" customHeight="1">
      <c r="A49" s="4" t="s">
        <v>44</v>
      </c>
      <c r="B49"/>
      <c r="C49" s="173">
        <v>0</v>
      </c>
      <c r="D49" s="184"/>
      <c r="E49" s="173">
        <v>0</v>
      </c>
      <c r="F49" s="184"/>
      <c r="G49" s="173">
        <v>0</v>
      </c>
      <c r="H49" s="184"/>
      <c r="I49" s="173">
        <f t="shared" si="2"/>
        <v>0</v>
      </c>
      <c r="J49" s="184"/>
      <c r="K49" s="173">
        <v>500000</v>
      </c>
      <c r="L49" s="184"/>
      <c r="M49" s="173">
        <v>499921875000</v>
      </c>
      <c r="N49" s="184"/>
      <c r="O49" s="173">
        <v>548900493750</v>
      </c>
      <c r="P49" s="184"/>
      <c r="Q49" s="155">
        <f t="shared" si="3"/>
        <v>-48978618750</v>
      </c>
      <c r="S49" s="133"/>
      <c r="T49" s="134"/>
      <c r="U49" s="135"/>
      <c r="V49" s="135"/>
      <c r="W49" s="135"/>
      <c r="X49" s="135"/>
      <c r="Y49" s="133"/>
      <c r="Z49" s="135"/>
    </row>
    <row r="50" spans="1:26" ht="30" customHeight="1">
      <c r="A50" s="4" t="s">
        <v>229</v>
      </c>
      <c r="B50"/>
      <c r="C50" s="173">
        <v>0</v>
      </c>
      <c r="D50" s="184"/>
      <c r="E50" s="173">
        <v>0</v>
      </c>
      <c r="F50" s="184"/>
      <c r="G50" s="173">
        <v>0</v>
      </c>
      <c r="H50" s="184"/>
      <c r="I50" s="173">
        <f t="shared" si="2"/>
        <v>0</v>
      </c>
      <c r="J50" s="184"/>
      <c r="K50" s="173">
        <v>20</v>
      </c>
      <c r="L50" s="184"/>
      <c r="M50" s="173">
        <v>17370856</v>
      </c>
      <c r="N50" s="184"/>
      <c r="O50" s="173">
        <v>19000653</v>
      </c>
      <c r="P50" s="184"/>
      <c r="Q50" s="155">
        <f t="shared" si="3"/>
        <v>-1629797</v>
      </c>
      <c r="S50" s="133"/>
      <c r="T50" s="329"/>
      <c r="U50" s="135"/>
      <c r="V50" s="135"/>
      <c r="W50" s="135"/>
      <c r="X50" s="135"/>
      <c r="Y50" s="133"/>
      <c r="Z50" s="135"/>
    </row>
    <row r="51" spans="1:26" ht="30" customHeight="1">
      <c r="A51" s="4" t="s">
        <v>49</v>
      </c>
      <c r="B51"/>
      <c r="C51" s="173">
        <v>0</v>
      </c>
      <c r="D51" s="184"/>
      <c r="E51" s="173">
        <v>0</v>
      </c>
      <c r="F51" s="184"/>
      <c r="G51" s="173">
        <v>0</v>
      </c>
      <c r="H51" s="184"/>
      <c r="I51" s="173">
        <f t="shared" si="2"/>
        <v>0</v>
      </c>
      <c r="J51" s="184"/>
      <c r="K51" s="173">
        <v>430000</v>
      </c>
      <c r="L51" s="184"/>
      <c r="M51" s="173">
        <v>430000000000</v>
      </c>
      <c r="N51" s="173">
        <v>430000000000</v>
      </c>
      <c r="O51" s="173">
        <v>422183465375</v>
      </c>
      <c r="P51" s="184"/>
      <c r="Q51" s="155">
        <f t="shared" si="3"/>
        <v>7816534625</v>
      </c>
      <c r="S51" s="133"/>
      <c r="T51" s="329"/>
      <c r="U51" s="135"/>
      <c r="V51" s="135"/>
      <c r="W51" s="135"/>
      <c r="X51" s="135"/>
      <c r="Y51" s="135"/>
      <c r="Z51" s="135"/>
    </row>
    <row r="52" spans="1:26" ht="30" customHeight="1">
      <c r="A52" s="4" t="s">
        <v>42</v>
      </c>
      <c r="B52"/>
      <c r="C52" s="173">
        <v>0</v>
      </c>
      <c r="D52" s="184"/>
      <c r="E52" s="173">
        <v>0</v>
      </c>
      <c r="F52" s="184"/>
      <c r="G52" s="173">
        <v>0</v>
      </c>
      <c r="H52" s="184"/>
      <c r="I52" s="173">
        <f t="shared" si="2"/>
        <v>0</v>
      </c>
      <c r="J52" s="184"/>
      <c r="K52" s="173">
        <v>206088</v>
      </c>
      <c r="L52" s="184"/>
      <c r="M52" s="173">
        <v>160117433764</v>
      </c>
      <c r="N52" s="184"/>
      <c r="O52" s="173">
        <v>137743153759</v>
      </c>
      <c r="P52" s="184"/>
      <c r="Q52" s="155">
        <f t="shared" si="3"/>
        <v>22374280005</v>
      </c>
      <c r="S52" s="133"/>
      <c r="T52" s="329"/>
      <c r="U52" s="135"/>
      <c r="V52" s="135"/>
      <c r="W52" s="135"/>
      <c r="X52" s="135"/>
      <c r="Y52" s="135"/>
      <c r="Z52" s="135"/>
    </row>
    <row r="53" spans="1:26" ht="30" customHeight="1">
      <c r="A53" s="4" t="s">
        <v>36</v>
      </c>
      <c r="B53"/>
      <c r="C53" s="173">
        <v>546171</v>
      </c>
      <c r="D53" s="184"/>
      <c r="E53" s="173">
        <v>412810658900</v>
      </c>
      <c r="F53" s="184"/>
      <c r="G53" s="173">
        <v>336423706342</v>
      </c>
      <c r="H53" s="184"/>
      <c r="I53" s="173">
        <f t="shared" si="2"/>
        <v>76386952558</v>
      </c>
      <c r="J53" s="184"/>
      <c r="K53" s="173">
        <v>699257</v>
      </c>
      <c r="L53" s="184"/>
      <c r="M53" s="173">
        <v>511863200573</v>
      </c>
      <c r="N53" s="184"/>
      <c r="O53" s="173">
        <v>430341644448</v>
      </c>
      <c r="P53" s="184"/>
      <c r="Q53" s="155">
        <f t="shared" si="3"/>
        <v>81521556125</v>
      </c>
      <c r="S53" s="133"/>
      <c r="T53" s="134"/>
      <c r="U53" s="135"/>
      <c r="V53" s="135"/>
      <c r="W53" s="135"/>
      <c r="X53" s="135"/>
      <c r="Y53" s="135"/>
      <c r="Z53" s="135"/>
    </row>
    <row r="54" spans="1:26" ht="30" customHeight="1">
      <c r="A54" s="4" t="s">
        <v>40</v>
      </c>
      <c r="B54"/>
      <c r="C54" s="173">
        <v>0</v>
      </c>
      <c r="D54" s="184"/>
      <c r="E54" s="173">
        <v>0</v>
      </c>
      <c r="F54" s="184"/>
      <c r="G54" s="173">
        <v>0</v>
      </c>
      <c r="H54" s="184"/>
      <c r="I54" s="173">
        <f t="shared" si="2"/>
        <v>0</v>
      </c>
      <c r="J54" s="184"/>
      <c r="K54" s="173">
        <v>179072</v>
      </c>
      <c r="L54" s="184"/>
      <c r="M54" s="173">
        <v>114047887348</v>
      </c>
      <c r="N54" s="184"/>
      <c r="O54" s="173">
        <v>102356434285</v>
      </c>
      <c r="P54" s="184"/>
      <c r="Q54" s="155">
        <f t="shared" si="3"/>
        <v>11691453063</v>
      </c>
      <c r="S54" s="133"/>
      <c r="T54" s="134"/>
      <c r="U54" s="135"/>
      <c r="V54" s="135"/>
      <c r="W54" s="135"/>
      <c r="X54" s="135"/>
      <c r="Y54" s="135"/>
      <c r="Z54" s="135"/>
    </row>
    <row r="55" spans="1:26" ht="30" customHeight="1">
      <c r="A55" s="4" t="s">
        <v>59</v>
      </c>
      <c r="B55"/>
      <c r="C55" s="173">
        <v>0</v>
      </c>
      <c r="D55" s="184"/>
      <c r="E55" s="173">
        <v>0</v>
      </c>
      <c r="F55" s="184"/>
      <c r="G55" s="173">
        <v>0</v>
      </c>
      <c r="H55" s="184"/>
      <c r="I55" s="173">
        <f t="shared" si="2"/>
        <v>0</v>
      </c>
      <c r="J55" s="184"/>
      <c r="K55" s="173">
        <v>282398</v>
      </c>
      <c r="L55" s="184"/>
      <c r="M55" s="173">
        <v>173631829808</v>
      </c>
      <c r="N55" s="184"/>
      <c r="O55" s="173">
        <v>166322067745</v>
      </c>
      <c r="P55" s="184"/>
      <c r="Q55" s="155">
        <f t="shared" si="3"/>
        <v>7309762063</v>
      </c>
      <c r="S55" s="133"/>
      <c r="T55" s="134"/>
      <c r="U55" s="135"/>
      <c r="V55" s="135"/>
      <c r="W55" s="135"/>
      <c r="X55" s="135"/>
      <c r="Y55" s="135"/>
      <c r="Z55" s="135"/>
    </row>
    <row r="56" spans="1:26" ht="30" customHeight="1">
      <c r="A56" s="4" t="s">
        <v>159</v>
      </c>
      <c r="B56"/>
      <c r="C56" s="173">
        <v>0</v>
      </c>
      <c r="D56" s="184"/>
      <c r="E56" s="173">
        <v>0</v>
      </c>
      <c r="F56" s="184"/>
      <c r="G56" s="173">
        <v>0</v>
      </c>
      <c r="H56" s="184"/>
      <c r="I56" s="173">
        <f t="shared" si="2"/>
        <v>0</v>
      </c>
      <c r="J56" s="184"/>
      <c r="K56" s="173">
        <v>370205</v>
      </c>
      <c r="L56" s="184"/>
      <c r="M56" s="173">
        <v>282066047448</v>
      </c>
      <c r="N56" s="184"/>
      <c r="O56" s="173">
        <v>269509686470</v>
      </c>
      <c r="P56" s="184"/>
      <c r="Q56" s="155">
        <f t="shared" si="3"/>
        <v>12556360978</v>
      </c>
      <c r="S56" s="401"/>
      <c r="T56" s="401"/>
      <c r="U56" s="319"/>
      <c r="V56" s="135"/>
      <c r="W56" s="135"/>
      <c r="X56" s="135"/>
      <c r="Y56" s="135"/>
      <c r="Z56" s="135"/>
    </row>
    <row r="57" spans="1:26" ht="30" customHeight="1">
      <c r="A57" s="4" t="s">
        <v>136</v>
      </c>
      <c r="B57"/>
      <c r="C57" s="173">
        <v>0</v>
      </c>
      <c r="D57" s="184"/>
      <c r="E57" s="173">
        <v>0</v>
      </c>
      <c r="F57" s="184"/>
      <c r="G57" s="173">
        <v>0</v>
      </c>
      <c r="H57" s="184"/>
      <c r="I57" s="173">
        <f t="shared" si="2"/>
        <v>0</v>
      </c>
      <c r="J57" s="184"/>
      <c r="K57" s="173">
        <v>695986</v>
      </c>
      <c r="L57" s="184"/>
      <c r="M57" s="173">
        <v>451533410750</v>
      </c>
      <c r="N57" s="184"/>
      <c r="O57" s="173">
        <v>391707861432</v>
      </c>
      <c r="P57" s="184"/>
      <c r="Q57" s="155">
        <f t="shared" si="3"/>
        <v>59825549318</v>
      </c>
    </row>
    <row r="58" spans="1:26" ht="30" customHeight="1">
      <c r="A58" s="4" t="s">
        <v>164</v>
      </c>
      <c r="B58"/>
      <c r="C58" s="173">
        <v>0</v>
      </c>
      <c r="D58" s="184"/>
      <c r="E58" s="173">
        <v>0</v>
      </c>
      <c r="F58" s="184"/>
      <c r="G58" s="173">
        <v>0</v>
      </c>
      <c r="H58" s="184"/>
      <c r="I58" s="173">
        <f t="shared" si="2"/>
        <v>0</v>
      </c>
      <c r="J58" s="184"/>
      <c r="K58" s="173">
        <v>5000</v>
      </c>
      <c r="L58" s="184"/>
      <c r="M58" s="173">
        <v>4774134532</v>
      </c>
      <c r="N58" s="184"/>
      <c r="O58" s="173">
        <v>4706046874</v>
      </c>
      <c r="P58" s="184"/>
      <c r="Q58" s="155">
        <f t="shared" si="3"/>
        <v>68087658</v>
      </c>
    </row>
    <row r="59" spans="1:26" s="37" customFormat="1" ht="30" customHeight="1">
      <c r="A59" s="4" t="s">
        <v>192</v>
      </c>
      <c r="C59" s="173">
        <v>0</v>
      </c>
      <c r="E59" s="173">
        <v>0</v>
      </c>
      <c r="G59" s="173">
        <v>0</v>
      </c>
      <c r="I59" s="173">
        <f t="shared" si="2"/>
        <v>0</v>
      </c>
      <c r="J59" s="173"/>
      <c r="K59" s="173">
        <v>50000</v>
      </c>
      <c r="L59" s="173"/>
      <c r="M59" s="173">
        <v>28756286980</v>
      </c>
      <c r="N59" s="173"/>
      <c r="O59" s="173">
        <v>28555174687</v>
      </c>
      <c r="P59" s="173"/>
      <c r="Q59" s="155">
        <f t="shared" si="3"/>
        <v>201112293</v>
      </c>
      <c r="U59" s="320"/>
    </row>
    <row r="60" spans="1:26" ht="30" customHeight="1">
      <c r="A60" s="4" t="s">
        <v>51</v>
      </c>
      <c r="B60"/>
      <c r="C60" s="173">
        <v>0</v>
      </c>
      <c r="D60" s="184"/>
      <c r="E60" s="173">
        <v>0</v>
      </c>
      <c r="F60" s="184"/>
      <c r="G60" s="173">
        <v>0</v>
      </c>
      <c r="H60" s="184"/>
      <c r="I60" s="173">
        <f t="shared" si="2"/>
        <v>0</v>
      </c>
      <c r="J60" s="184"/>
      <c r="K60" s="173">
        <v>95000</v>
      </c>
      <c r="L60" s="184"/>
      <c r="M60" s="173">
        <v>93743870023</v>
      </c>
      <c r="N60" s="184"/>
      <c r="O60" s="173">
        <v>88680673714</v>
      </c>
      <c r="P60" s="184"/>
      <c r="Q60" s="155">
        <f t="shared" si="3"/>
        <v>5063196309</v>
      </c>
    </row>
    <row r="61" spans="1:26" ht="30" customHeight="1">
      <c r="A61" s="4" t="s">
        <v>54</v>
      </c>
      <c r="B61"/>
      <c r="C61" s="173">
        <v>0</v>
      </c>
      <c r="D61" s="184"/>
      <c r="E61" s="173">
        <v>0</v>
      </c>
      <c r="F61" s="184"/>
      <c r="G61" s="173">
        <v>0</v>
      </c>
      <c r="H61" s="184"/>
      <c r="I61" s="173">
        <f t="shared" si="2"/>
        <v>0</v>
      </c>
      <c r="J61" s="184"/>
      <c r="K61" s="173">
        <v>170000</v>
      </c>
      <c r="L61" s="184"/>
      <c r="M61" s="173">
        <v>162253364251</v>
      </c>
      <c r="N61" s="184"/>
      <c r="O61" s="173">
        <v>159553951331</v>
      </c>
      <c r="P61" s="184"/>
      <c r="Q61" s="155">
        <f t="shared" si="3"/>
        <v>2699412920</v>
      </c>
    </row>
    <row r="62" spans="1:26" ht="30" customHeight="1">
      <c r="A62" s="4" t="s">
        <v>323</v>
      </c>
      <c r="B62"/>
      <c r="C62" s="173">
        <v>335000</v>
      </c>
      <c r="D62" s="184"/>
      <c r="E62" s="173">
        <v>334946781250</v>
      </c>
      <c r="F62" s="184"/>
      <c r="G62" s="173">
        <v>335053218750</v>
      </c>
      <c r="H62" s="184"/>
      <c r="I62" s="155">
        <f t="shared" si="2"/>
        <v>-106437500</v>
      </c>
      <c r="J62" s="184"/>
      <c r="K62" s="173">
        <v>335000</v>
      </c>
      <c r="L62" s="184"/>
      <c r="M62" s="173">
        <v>334946781250</v>
      </c>
      <c r="N62" s="184"/>
      <c r="O62" s="173">
        <v>335053218750</v>
      </c>
      <c r="P62" s="184"/>
      <c r="Q62" s="155">
        <f t="shared" si="3"/>
        <v>-106437500</v>
      </c>
    </row>
    <row r="63" spans="1:26" ht="30" customHeight="1" thickBot="1">
      <c r="A63" s="11" t="s">
        <v>12</v>
      </c>
      <c r="B63"/>
      <c r="C63" s="165">
        <f>SUM(C7:C62)</f>
        <v>28516820</v>
      </c>
      <c r="D63" s="305"/>
      <c r="E63" s="165">
        <f>SUM(E7:E62)</f>
        <v>1635067774841</v>
      </c>
      <c r="F63" s="305"/>
      <c r="G63" s="165">
        <f>SUM(G7:G62)</f>
        <v>1430569972567</v>
      </c>
      <c r="H63" s="305"/>
      <c r="I63" s="227">
        <f>SUM(I7:I62)</f>
        <v>204497802274</v>
      </c>
      <c r="J63" s="305"/>
      <c r="K63" s="165">
        <f>SUM(K7:K62)</f>
        <v>128786915</v>
      </c>
      <c r="L63" s="305"/>
      <c r="M63" s="165">
        <f>SUM(M7:M62)</f>
        <v>6373096279241</v>
      </c>
      <c r="N63" s="305"/>
      <c r="O63" s="165">
        <f>SUM(O7:O62)</f>
        <v>5994061670707</v>
      </c>
      <c r="P63" s="305"/>
      <c r="Q63" s="165">
        <f>SUM(Q7:Q62)</f>
        <v>379034608534</v>
      </c>
    </row>
    <row r="64" spans="1:26" ht="30" customHeight="1" thickTop="1"/>
    <row r="66" spans="13:22" ht="30" customHeight="1">
      <c r="S66" s="334"/>
    </row>
    <row r="67" spans="13:22" ht="30" customHeight="1">
      <c r="M67" s="334"/>
      <c r="O67" s="96"/>
      <c r="S67" s="334"/>
    </row>
    <row r="68" spans="13:22" ht="30" customHeight="1">
      <c r="M68" s="334"/>
      <c r="S68" s="335"/>
    </row>
    <row r="69" spans="13:22" ht="30" customHeight="1">
      <c r="M69" s="334"/>
      <c r="O69" s="96"/>
      <c r="V69" s="96"/>
    </row>
    <row r="70" spans="13:22" ht="30" customHeight="1">
      <c r="M70" s="334"/>
      <c r="O70" s="96"/>
      <c r="V70" s="96"/>
    </row>
    <row r="71" spans="13:22" ht="30" customHeight="1">
      <c r="M71" s="334"/>
      <c r="T71" s="96"/>
      <c r="V71" s="96"/>
    </row>
    <row r="72" spans="13:22" ht="30" customHeight="1">
      <c r="M72" s="334"/>
      <c r="O72" s="334"/>
      <c r="T72" s="96"/>
      <c r="V72" s="96"/>
    </row>
    <row r="73" spans="13:22" ht="30" customHeight="1">
      <c r="O73" s="334"/>
      <c r="T73" s="96"/>
      <c r="V73" s="96"/>
    </row>
    <row r="74" spans="13:22" ht="30" customHeight="1">
      <c r="M74" s="96"/>
      <c r="O74" s="334"/>
      <c r="T74" s="333"/>
      <c r="V74" s="96"/>
    </row>
    <row r="75" spans="13:22" ht="30" customHeight="1">
      <c r="M75" s="96"/>
      <c r="O75" s="334"/>
      <c r="V75" s="96"/>
    </row>
    <row r="76" spans="13:22" ht="30" customHeight="1">
      <c r="M76" s="96"/>
    </row>
    <row r="77" spans="13:22" ht="30" customHeight="1">
      <c r="M77" s="334"/>
      <c r="O77" s="96"/>
    </row>
    <row r="78" spans="13:22" ht="30" customHeight="1">
      <c r="M78" s="335"/>
    </row>
    <row r="79" spans="13:22" ht="30" customHeight="1">
      <c r="O79" s="96"/>
    </row>
  </sheetData>
  <mergeCells count="9">
    <mergeCell ref="S6:U6"/>
    <mergeCell ref="S56:T5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91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25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87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/>
      <c r="O1"/>
      <c r="P1" s="34"/>
      <c r="Q1" s="34"/>
    </row>
    <row r="2" spans="1:17" s="12" customFormat="1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/>
      <c r="O2"/>
      <c r="P2" s="34"/>
      <c r="Q2" s="34"/>
    </row>
    <row r="3" spans="1:17" s="12" customFormat="1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P3" s="98"/>
      <c r="Q3" s="98"/>
    </row>
    <row r="4" spans="1:17" s="13" customFormat="1" ht="30" customHeight="1">
      <c r="A4" s="351" t="s">
        <v>122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12"/>
      <c r="O4" s="12"/>
      <c r="P4" s="98"/>
      <c r="Q4" s="98"/>
    </row>
    <row r="5" spans="1:17" s="12" customFormat="1" ht="25.5" customHeight="1">
      <c r="A5" s="352" t="s">
        <v>80</v>
      </c>
      <c r="C5" s="352" t="s">
        <v>90</v>
      </c>
      <c r="D5" s="352"/>
      <c r="E5" s="352"/>
      <c r="F5" s="352"/>
      <c r="G5" s="352"/>
      <c r="I5" s="352" t="str">
        <f>'درآمد سرمایه گذاری در سهام'!$M$5</f>
        <v>از ابتدای سال مالی تا پایان ماه</v>
      </c>
      <c r="J5" s="352"/>
      <c r="K5" s="352"/>
      <c r="L5" s="352"/>
      <c r="M5" s="352"/>
      <c r="N5" s="136"/>
      <c r="P5" s="98"/>
      <c r="Q5" s="98"/>
    </row>
    <row r="6" spans="1:17" s="12" customFormat="1" ht="24" customHeight="1">
      <c r="A6" s="352"/>
      <c r="C6" s="6" t="s">
        <v>119</v>
      </c>
      <c r="D6" s="26"/>
      <c r="E6" s="221" t="s">
        <v>115</v>
      </c>
      <c r="F6" s="26"/>
      <c r="G6" s="61" t="s">
        <v>120</v>
      </c>
      <c r="I6" s="6" t="s">
        <v>119</v>
      </c>
      <c r="J6" s="26"/>
      <c r="K6" s="188" t="s">
        <v>115</v>
      </c>
      <c r="L6" s="26"/>
      <c r="M6" s="61" t="s">
        <v>120</v>
      </c>
      <c r="N6" s="137"/>
      <c r="O6" s="13"/>
      <c r="P6" s="117"/>
      <c r="Q6" s="117"/>
    </row>
    <row r="7" spans="1:17" s="12" customFormat="1" ht="30" customHeight="1">
      <c r="A7" s="3" t="s">
        <v>343</v>
      </c>
      <c r="B7"/>
      <c r="C7" s="173">
        <v>46033</v>
      </c>
      <c r="D7" s="184"/>
      <c r="E7" s="222">
        <v>0</v>
      </c>
      <c r="F7" s="190"/>
      <c r="G7" s="191">
        <f>C7-E7</f>
        <v>46033</v>
      </c>
      <c r="H7" s="190"/>
      <c r="I7" s="173">
        <v>363020</v>
      </c>
      <c r="J7" s="190"/>
      <c r="K7" s="189">
        <v>0</v>
      </c>
      <c r="L7" s="184"/>
      <c r="M7" s="174">
        <f>I7+K7</f>
        <v>363020</v>
      </c>
      <c r="N7" s="136"/>
      <c r="P7" s="98"/>
      <c r="Q7" s="98"/>
    </row>
    <row r="8" spans="1:17" s="12" customFormat="1" ht="30" customHeight="1">
      <c r="A8" s="4" t="s">
        <v>344</v>
      </c>
      <c r="B8"/>
      <c r="C8" s="173">
        <v>41354</v>
      </c>
      <c r="D8" s="184"/>
      <c r="E8" s="223">
        <v>0</v>
      </c>
      <c r="F8" s="190"/>
      <c r="G8" s="191">
        <f t="shared" ref="G8:G18" si="0">C8-E8</f>
        <v>41354</v>
      </c>
      <c r="H8" s="190"/>
      <c r="I8" s="173">
        <v>309706</v>
      </c>
      <c r="J8" s="190"/>
      <c r="K8" s="191">
        <v>0</v>
      </c>
      <c r="L8" s="184"/>
      <c r="M8" s="173">
        <f t="shared" ref="M8:M57" si="1">I8+K8</f>
        <v>309706</v>
      </c>
      <c r="N8" s="136"/>
      <c r="P8" s="98"/>
      <c r="Q8" s="98"/>
    </row>
    <row r="9" spans="1:17" s="12" customFormat="1" ht="30" customHeight="1">
      <c r="A9" s="4" t="s">
        <v>345</v>
      </c>
      <c r="B9"/>
      <c r="C9" s="173">
        <v>294917818</v>
      </c>
      <c r="D9" s="184"/>
      <c r="E9" s="223">
        <v>0</v>
      </c>
      <c r="F9" s="190"/>
      <c r="G9" s="191">
        <f t="shared" si="0"/>
        <v>294917818</v>
      </c>
      <c r="H9" s="190"/>
      <c r="I9" s="173">
        <v>17558540521</v>
      </c>
      <c r="J9" s="190"/>
      <c r="K9" s="191">
        <v>0</v>
      </c>
      <c r="L9" s="184"/>
      <c r="M9" s="173">
        <f t="shared" si="1"/>
        <v>17558540521</v>
      </c>
      <c r="N9" s="136"/>
      <c r="P9" s="98"/>
      <c r="Q9" s="98"/>
    </row>
    <row r="10" spans="1:17" s="12" customFormat="1" ht="30" customHeight="1">
      <c r="A10" s="4" t="s">
        <v>195</v>
      </c>
      <c r="B10"/>
      <c r="C10" s="173">
        <v>0</v>
      </c>
      <c r="D10" s="184"/>
      <c r="E10" s="223">
        <v>0</v>
      </c>
      <c r="F10" s="190"/>
      <c r="G10" s="191">
        <f t="shared" si="0"/>
        <v>0</v>
      </c>
      <c r="H10" s="190"/>
      <c r="I10" s="173">
        <v>44644</v>
      </c>
      <c r="J10" s="190"/>
      <c r="K10" s="191">
        <v>0</v>
      </c>
      <c r="L10" s="184"/>
      <c r="M10" s="173">
        <f t="shared" si="1"/>
        <v>44644</v>
      </c>
      <c r="N10" s="136"/>
      <c r="P10" s="98"/>
      <c r="Q10" s="98"/>
    </row>
    <row r="11" spans="1:17" s="12" customFormat="1" ht="30" customHeight="1">
      <c r="A11" s="4" t="s">
        <v>346</v>
      </c>
      <c r="B11"/>
      <c r="C11" s="173">
        <v>0</v>
      </c>
      <c r="D11" s="184"/>
      <c r="E11" s="223">
        <v>0</v>
      </c>
      <c r="F11" s="190"/>
      <c r="G11" s="191">
        <f t="shared" si="0"/>
        <v>0</v>
      </c>
      <c r="H11" s="190"/>
      <c r="I11" s="173">
        <v>200482</v>
      </c>
      <c r="J11" s="190"/>
      <c r="K11" s="191">
        <v>0</v>
      </c>
      <c r="L11" s="184"/>
      <c r="M11" s="173">
        <f t="shared" si="1"/>
        <v>200482</v>
      </c>
      <c r="N11" s="136"/>
      <c r="P11" s="98"/>
      <c r="Q11" s="98"/>
    </row>
    <row r="12" spans="1:17" s="12" customFormat="1" ht="30" customHeight="1">
      <c r="A12" s="4" t="s">
        <v>347</v>
      </c>
      <c r="B12"/>
      <c r="C12" s="173">
        <v>51225</v>
      </c>
      <c r="D12" s="184"/>
      <c r="E12" s="223">
        <v>0</v>
      </c>
      <c r="F12" s="190"/>
      <c r="G12" s="191">
        <f t="shared" si="0"/>
        <v>51225</v>
      </c>
      <c r="H12" s="190"/>
      <c r="I12" s="173">
        <v>354876</v>
      </c>
      <c r="J12" s="190"/>
      <c r="K12" s="191">
        <v>0</v>
      </c>
      <c r="L12" s="184"/>
      <c r="M12" s="173">
        <f t="shared" si="1"/>
        <v>354876</v>
      </c>
      <c r="N12" s="136"/>
      <c r="P12" s="98"/>
      <c r="Q12" s="98"/>
    </row>
    <row r="13" spans="1:17" s="12" customFormat="1" ht="30" customHeight="1">
      <c r="A13" s="4" t="s">
        <v>348</v>
      </c>
      <c r="B13"/>
      <c r="C13" s="173">
        <v>0</v>
      </c>
      <c r="D13" s="184"/>
      <c r="E13" s="223">
        <v>0</v>
      </c>
      <c r="F13" s="190"/>
      <c r="G13" s="191">
        <f t="shared" si="0"/>
        <v>0</v>
      </c>
      <c r="H13" s="190"/>
      <c r="I13" s="173">
        <v>39311</v>
      </c>
      <c r="J13" s="190"/>
      <c r="K13" s="191">
        <v>0</v>
      </c>
      <c r="L13" s="184"/>
      <c r="M13" s="173">
        <f t="shared" si="1"/>
        <v>39311</v>
      </c>
      <c r="N13" s="136"/>
      <c r="P13" s="98"/>
      <c r="Q13" s="98"/>
    </row>
    <row r="14" spans="1:17" s="12" customFormat="1" ht="30" customHeight="1">
      <c r="A14" s="4" t="s">
        <v>349</v>
      </c>
      <c r="B14"/>
      <c r="C14" s="173">
        <v>74779</v>
      </c>
      <c r="D14" s="184"/>
      <c r="E14" s="223">
        <v>0</v>
      </c>
      <c r="F14" s="190"/>
      <c r="G14" s="191">
        <f t="shared" si="0"/>
        <v>74779</v>
      </c>
      <c r="H14" s="190"/>
      <c r="I14" s="173">
        <v>810168</v>
      </c>
      <c r="J14" s="190"/>
      <c r="K14" s="191">
        <v>0</v>
      </c>
      <c r="L14" s="184"/>
      <c r="M14" s="173">
        <f t="shared" si="1"/>
        <v>810168</v>
      </c>
      <c r="N14" s="136"/>
      <c r="P14" s="98"/>
      <c r="Q14" s="98"/>
    </row>
    <row r="15" spans="1:17" s="12" customFormat="1" ht="30" customHeight="1">
      <c r="A15" s="4" t="s">
        <v>350</v>
      </c>
      <c r="B15"/>
      <c r="C15" s="173">
        <v>9684</v>
      </c>
      <c r="D15" s="184"/>
      <c r="E15" s="223">
        <v>0</v>
      </c>
      <c r="F15" s="190"/>
      <c r="G15" s="191">
        <f t="shared" si="0"/>
        <v>9684</v>
      </c>
      <c r="H15" s="190"/>
      <c r="I15" s="173">
        <v>98079</v>
      </c>
      <c r="J15" s="190"/>
      <c r="K15" s="191">
        <v>0</v>
      </c>
      <c r="L15" s="184"/>
      <c r="M15" s="173">
        <f t="shared" si="1"/>
        <v>98079</v>
      </c>
      <c r="N15" s="136"/>
      <c r="P15" s="98"/>
      <c r="Q15" s="98"/>
    </row>
    <row r="16" spans="1:17" s="12" customFormat="1" ht="30" customHeight="1">
      <c r="A16" s="4" t="s">
        <v>351</v>
      </c>
      <c r="B16"/>
      <c r="C16" s="173">
        <v>0</v>
      </c>
      <c r="D16" s="184"/>
      <c r="E16" s="223">
        <v>0</v>
      </c>
      <c r="F16" s="190"/>
      <c r="G16" s="191">
        <f t="shared" si="0"/>
        <v>0</v>
      </c>
      <c r="H16" s="190"/>
      <c r="I16" s="173">
        <v>149693</v>
      </c>
      <c r="J16" s="190"/>
      <c r="K16" s="191">
        <v>0</v>
      </c>
      <c r="L16" s="184"/>
      <c r="M16" s="173">
        <f t="shared" si="1"/>
        <v>149693</v>
      </c>
      <c r="N16" s="136"/>
      <c r="P16" s="98"/>
      <c r="Q16" s="98"/>
    </row>
    <row r="17" spans="1:17" s="12" customFormat="1" ht="30" customHeight="1">
      <c r="A17" s="4" t="s">
        <v>352</v>
      </c>
      <c r="B17"/>
      <c r="C17" s="173">
        <v>40632</v>
      </c>
      <c r="D17" s="184"/>
      <c r="E17" s="223">
        <v>0</v>
      </c>
      <c r="F17" s="184"/>
      <c r="G17" s="191">
        <f t="shared" si="0"/>
        <v>40632</v>
      </c>
      <c r="H17" s="184"/>
      <c r="I17" s="173">
        <v>307767</v>
      </c>
      <c r="J17" s="184"/>
      <c r="K17" s="191">
        <v>0</v>
      </c>
      <c r="L17" s="184"/>
      <c r="M17" s="173">
        <f t="shared" si="1"/>
        <v>307767</v>
      </c>
      <c r="N17" s="136"/>
      <c r="P17" s="98"/>
      <c r="Q17" s="98"/>
    </row>
    <row r="18" spans="1:17" s="12" customFormat="1" ht="30" customHeight="1">
      <c r="A18" s="4" t="s">
        <v>353</v>
      </c>
      <c r="B18"/>
      <c r="C18" s="173">
        <v>38123</v>
      </c>
      <c r="D18" s="184"/>
      <c r="E18" s="223">
        <v>0</v>
      </c>
      <c r="F18" s="184"/>
      <c r="G18" s="191">
        <f t="shared" si="0"/>
        <v>38123</v>
      </c>
      <c r="H18" s="184"/>
      <c r="I18" s="173">
        <v>450643</v>
      </c>
      <c r="J18" s="184"/>
      <c r="K18" s="191">
        <v>0</v>
      </c>
      <c r="L18" s="184"/>
      <c r="M18" s="173">
        <f t="shared" si="1"/>
        <v>450643</v>
      </c>
      <c r="N18" s="136"/>
      <c r="P18" s="98"/>
      <c r="Q18" s="98"/>
    </row>
    <row r="19" spans="1:17" s="12" customFormat="1" ht="30" customHeight="1">
      <c r="A19" s="4" t="s">
        <v>354</v>
      </c>
      <c r="B19"/>
      <c r="C19" s="173">
        <v>0</v>
      </c>
      <c r="D19" s="184"/>
      <c r="E19" s="223">
        <v>0</v>
      </c>
      <c r="F19" s="184"/>
      <c r="G19" s="191">
        <f>C19-E19</f>
        <v>0</v>
      </c>
      <c r="H19" s="184"/>
      <c r="I19" s="173">
        <v>4974058975</v>
      </c>
      <c r="J19" s="184"/>
      <c r="K19" s="191">
        <v>0</v>
      </c>
      <c r="L19" s="184"/>
      <c r="M19" s="173">
        <f t="shared" si="1"/>
        <v>4974058975</v>
      </c>
      <c r="N19" s="136"/>
      <c r="P19" s="98"/>
      <c r="Q19" s="98"/>
    </row>
    <row r="20" spans="1:17" s="12" customFormat="1" ht="30" customHeight="1">
      <c r="A20" s="4" t="s">
        <v>355</v>
      </c>
      <c r="B20"/>
      <c r="C20" s="173">
        <v>47959</v>
      </c>
      <c r="D20" s="184"/>
      <c r="E20" s="223">
        <v>0</v>
      </c>
      <c r="F20" s="184"/>
      <c r="G20" s="191">
        <f t="shared" ref="G20:G34" si="2">C20-E20</f>
        <v>47959</v>
      </c>
      <c r="H20" s="184"/>
      <c r="I20" s="173">
        <v>494838</v>
      </c>
      <c r="J20" s="184"/>
      <c r="K20" s="191">
        <v>0</v>
      </c>
      <c r="L20" s="184"/>
      <c r="M20" s="173">
        <f t="shared" si="1"/>
        <v>494838</v>
      </c>
      <c r="N20" s="136"/>
      <c r="P20" s="98"/>
      <c r="Q20" s="98"/>
    </row>
    <row r="21" spans="1:17" s="12" customFormat="1" ht="30" customHeight="1">
      <c r="A21" s="4" t="s">
        <v>356</v>
      </c>
      <c r="B21"/>
      <c r="C21" s="173">
        <v>0</v>
      </c>
      <c r="D21" s="184"/>
      <c r="E21" s="223">
        <v>0</v>
      </c>
      <c r="F21" s="184"/>
      <c r="G21" s="191">
        <f t="shared" si="2"/>
        <v>0</v>
      </c>
      <c r="H21" s="184"/>
      <c r="I21" s="173">
        <v>4167529144</v>
      </c>
      <c r="J21" s="184"/>
      <c r="K21" s="191">
        <v>0</v>
      </c>
      <c r="L21" s="184"/>
      <c r="M21" s="173">
        <f t="shared" si="1"/>
        <v>4167529144</v>
      </c>
      <c r="N21" s="138"/>
      <c r="O21" s="22"/>
      <c r="P21" s="118"/>
      <c r="Q21" s="118"/>
    </row>
    <row r="22" spans="1:17" s="12" customFormat="1" ht="30" customHeight="1">
      <c r="A22" s="4" t="s">
        <v>357</v>
      </c>
      <c r="B22"/>
      <c r="C22" s="173">
        <v>0</v>
      </c>
      <c r="D22" s="184"/>
      <c r="E22" s="223">
        <v>0</v>
      </c>
      <c r="F22" s="184"/>
      <c r="G22" s="191">
        <f t="shared" si="2"/>
        <v>0</v>
      </c>
      <c r="H22" s="184"/>
      <c r="I22" s="173">
        <v>14879127310</v>
      </c>
      <c r="J22" s="184"/>
      <c r="K22" s="191">
        <v>0</v>
      </c>
      <c r="L22" s="184"/>
      <c r="M22" s="173">
        <f t="shared" si="1"/>
        <v>14879127310</v>
      </c>
      <c r="N22" s="139"/>
      <c r="O22"/>
      <c r="P22" s="34"/>
      <c r="Q22" s="34"/>
    </row>
    <row r="23" spans="1:17" s="12" customFormat="1" ht="30" customHeight="1">
      <c r="A23" s="4" t="s">
        <v>358</v>
      </c>
      <c r="B23"/>
      <c r="C23" s="173">
        <v>0</v>
      </c>
      <c r="D23" s="184"/>
      <c r="E23" s="223">
        <v>0</v>
      </c>
      <c r="F23" s="184"/>
      <c r="G23" s="191">
        <f t="shared" si="2"/>
        <v>0</v>
      </c>
      <c r="H23" s="184"/>
      <c r="I23" s="173">
        <v>26373333317</v>
      </c>
      <c r="J23" s="184"/>
      <c r="K23" s="191">
        <v>0</v>
      </c>
      <c r="L23" s="184"/>
      <c r="M23" s="173">
        <f t="shared" si="1"/>
        <v>26373333317</v>
      </c>
      <c r="N23" s="139"/>
      <c r="O23"/>
      <c r="P23" s="34"/>
      <c r="Q23" s="34"/>
    </row>
    <row r="24" spans="1:17" s="12" customFormat="1" ht="30" customHeight="1">
      <c r="A24" s="4" t="s">
        <v>359</v>
      </c>
      <c r="B24"/>
      <c r="C24" s="173">
        <v>0</v>
      </c>
      <c r="D24" s="184"/>
      <c r="E24" s="223">
        <v>0</v>
      </c>
      <c r="F24" s="184"/>
      <c r="G24" s="191">
        <f t="shared" si="2"/>
        <v>0</v>
      </c>
      <c r="H24" s="184"/>
      <c r="I24" s="173">
        <v>3943420568</v>
      </c>
      <c r="J24" s="184"/>
      <c r="K24" s="191">
        <v>0</v>
      </c>
      <c r="L24" s="184"/>
      <c r="M24" s="173">
        <f t="shared" si="1"/>
        <v>3943420568</v>
      </c>
      <c r="N24" s="139"/>
      <c r="O24"/>
      <c r="P24" s="34"/>
      <c r="Q24" s="34"/>
    </row>
    <row r="25" spans="1:17" s="12" customFormat="1" ht="30" customHeight="1">
      <c r="A25" s="4" t="s">
        <v>360</v>
      </c>
      <c r="B25"/>
      <c r="C25" s="173">
        <v>0</v>
      </c>
      <c r="D25" s="184"/>
      <c r="E25" s="223">
        <v>0</v>
      </c>
      <c r="F25" s="184"/>
      <c r="G25" s="191">
        <f t="shared" si="2"/>
        <v>0</v>
      </c>
      <c r="H25" s="184"/>
      <c r="I25" s="173">
        <v>10053871110</v>
      </c>
      <c r="J25" s="184"/>
      <c r="K25" s="191">
        <v>0</v>
      </c>
      <c r="L25" s="184"/>
      <c r="M25" s="17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361</v>
      </c>
      <c r="B26"/>
      <c r="C26" s="173">
        <v>0</v>
      </c>
      <c r="D26" s="184"/>
      <c r="E26" s="223">
        <v>0</v>
      </c>
      <c r="F26" s="184"/>
      <c r="G26" s="191">
        <f t="shared" si="2"/>
        <v>0</v>
      </c>
      <c r="H26" s="184"/>
      <c r="I26" s="173">
        <v>7789499355</v>
      </c>
      <c r="J26" s="184"/>
      <c r="K26" s="191">
        <v>0</v>
      </c>
      <c r="L26" s="184"/>
      <c r="M26" s="17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362</v>
      </c>
      <c r="B27"/>
      <c r="C27" s="173">
        <v>0</v>
      </c>
      <c r="D27" s="184"/>
      <c r="E27" s="223">
        <v>0</v>
      </c>
      <c r="F27" s="184"/>
      <c r="G27" s="191">
        <f t="shared" si="2"/>
        <v>0</v>
      </c>
      <c r="H27" s="184"/>
      <c r="I27" s="173">
        <v>8378017555</v>
      </c>
      <c r="J27" s="191"/>
      <c r="K27" s="191">
        <v>0</v>
      </c>
      <c r="L27" s="184"/>
      <c r="M27" s="17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363</v>
      </c>
      <c r="B28"/>
      <c r="C28" s="173">
        <v>0</v>
      </c>
      <c r="D28" s="184"/>
      <c r="E28" s="223">
        <v>0</v>
      </c>
      <c r="F28" s="184"/>
      <c r="G28" s="191">
        <f t="shared" si="2"/>
        <v>0</v>
      </c>
      <c r="H28" s="184"/>
      <c r="I28" s="173">
        <v>8576502695</v>
      </c>
      <c r="J28" s="191"/>
      <c r="K28" s="191">
        <v>0</v>
      </c>
      <c r="L28" s="184"/>
      <c r="M28" s="173">
        <f t="shared" si="1"/>
        <v>8576502695</v>
      </c>
      <c r="N28"/>
      <c r="O28"/>
      <c r="P28" s="34"/>
      <c r="Q28" s="34"/>
    </row>
    <row r="29" spans="1:17" s="12" customFormat="1" ht="30" customHeight="1">
      <c r="A29" s="4" t="s">
        <v>364</v>
      </c>
      <c r="B29"/>
      <c r="C29" s="173">
        <v>0</v>
      </c>
      <c r="D29" s="184"/>
      <c r="E29" s="223">
        <v>0</v>
      </c>
      <c r="F29" s="184"/>
      <c r="G29" s="191">
        <f>C29-E29</f>
        <v>0</v>
      </c>
      <c r="H29" s="184"/>
      <c r="I29" s="173">
        <v>6987983305</v>
      </c>
      <c r="J29" s="191"/>
      <c r="K29" s="191">
        <v>0</v>
      </c>
      <c r="L29" s="184"/>
      <c r="M29" s="173">
        <f t="shared" si="1"/>
        <v>6987983305</v>
      </c>
      <c r="N29"/>
      <c r="O29"/>
      <c r="P29" s="34"/>
      <c r="Q29" s="34"/>
    </row>
    <row r="30" spans="1:17" s="12" customFormat="1" ht="30" customHeight="1">
      <c r="A30" s="4" t="s">
        <v>365</v>
      </c>
      <c r="B30"/>
      <c r="C30" s="173">
        <v>47002</v>
      </c>
      <c r="D30" s="184"/>
      <c r="E30" s="223">
        <v>0</v>
      </c>
      <c r="F30" s="184"/>
      <c r="G30" s="191">
        <f t="shared" si="2"/>
        <v>47002</v>
      </c>
      <c r="H30" s="184"/>
      <c r="I30" s="173">
        <v>6453256</v>
      </c>
      <c r="J30" s="191"/>
      <c r="K30" s="191">
        <v>0</v>
      </c>
      <c r="L30" s="184"/>
      <c r="M30" s="173">
        <f t="shared" si="1"/>
        <v>6453256</v>
      </c>
      <c r="N30"/>
      <c r="O30"/>
      <c r="P30" s="34"/>
      <c r="Q30" s="34"/>
    </row>
    <row r="31" spans="1:17" s="12" customFormat="1" ht="30" customHeight="1">
      <c r="A31" s="4" t="s">
        <v>366</v>
      </c>
      <c r="B31"/>
      <c r="C31" s="173">
        <v>0</v>
      </c>
      <c r="D31" s="184"/>
      <c r="E31" s="223">
        <v>0</v>
      </c>
      <c r="F31" s="184"/>
      <c r="G31" s="191">
        <f t="shared" si="2"/>
        <v>0</v>
      </c>
      <c r="H31" s="184"/>
      <c r="I31" s="173">
        <v>31804648568</v>
      </c>
      <c r="J31" s="191"/>
      <c r="K31" s="191">
        <v>0</v>
      </c>
      <c r="L31" s="184"/>
      <c r="M31" s="17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367</v>
      </c>
      <c r="B32"/>
      <c r="C32" s="173">
        <v>0</v>
      </c>
      <c r="D32" s="184"/>
      <c r="E32" s="223">
        <v>0</v>
      </c>
      <c r="F32" s="184"/>
      <c r="G32" s="191">
        <f t="shared" si="2"/>
        <v>0</v>
      </c>
      <c r="H32" s="184"/>
      <c r="I32" s="173">
        <v>11739714752</v>
      </c>
      <c r="J32" s="191"/>
      <c r="K32" s="191">
        <v>0</v>
      </c>
      <c r="L32" s="184"/>
      <c r="M32" s="17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368</v>
      </c>
      <c r="B33"/>
      <c r="C33" s="173">
        <v>0</v>
      </c>
      <c r="D33" s="184"/>
      <c r="E33" s="223">
        <v>0</v>
      </c>
      <c r="F33" s="190"/>
      <c r="G33" s="191">
        <f t="shared" si="2"/>
        <v>0</v>
      </c>
      <c r="H33" s="190"/>
      <c r="I33" s="173">
        <v>18017336552</v>
      </c>
      <c r="J33" s="190"/>
      <c r="K33" s="191">
        <v>0</v>
      </c>
      <c r="L33" s="184"/>
      <c r="M33" s="17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369</v>
      </c>
      <c r="B34"/>
      <c r="C34" s="173">
        <v>0</v>
      </c>
      <c r="D34" s="184"/>
      <c r="E34" s="223">
        <v>0</v>
      </c>
      <c r="F34" s="184"/>
      <c r="G34" s="191">
        <f t="shared" si="2"/>
        <v>0</v>
      </c>
      <c r="H34" s="184"/>
      <c r="I34" s="173">
        <v>8302169548</v>
      </c>
      <c r="J34" s="184"/>
      <c r="K34" s="191">
        <v>0</v>
      </c>
      <c r="L34" s="184"/>
      <c r="M34" s="17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370</v>
      </c>
      <c r="B35"/>
      <c r="C35" s="173">
        <v>8958904100</v>
      </c>
      <c r="D35" s="184"/>
      <c r="E35" s="223">
        <v>-27027550</v>
      </c>
      <c r="F35" s="184"/>
      <c r="G35" s="191">
        <f>C35+E35</f>
        <v>8931876550</v>
      </c>
      <c r="H35" s="184"/>
      <c r="I35" s="173">
        <v>120771369448</v>
      </c>
      <c r="J35" s="184"/>
      <c r="K35" s="191">
        <v>0</v>
      </c>
      <c r="L35" s="184"/>
      <c r="M35" s="173">
        <f t="shared" si="1"/>
        <v>120771369448</v>
      </c>
      <c r="N35"/>
      <c r="O35"/>
      <c r="P35" s="34"/>
      <c r="Q35" s="34"/>
    </row>
    <row r="36" spans="1:17" s="22" customFormat="1" ht="30" customHeight="1">
      <c r="A36" s="4" t="s">
        <v>371</v>
      </c>
      <c r="B36"/>
      <c r="C36" s="173">
        <v>0</v>
      </c>
      <c r="D36" s="184"/>
      <c r="E36" s="223">
        <v>0</v>
      </c>
      <c r="F36" s="184"/>
      <c r="G36" s="191">
        <f t="shared" ref="G36:G89" si="3">C36+E36</f>
        <v>0</v>
      </c>
      <c r="H36" s="184"/>
      <c r="I36" s="173">
        <v>62174829595</v>
      </c>
      <c r="J36" s="184"/>
      <c r="K36" s="191">
        <v>0</v>
      </c>
      <c r="L36" s="184"/>
      <c r="M36" s="173">
        <f t="shared" si="1"/>
        <v>62174829595</v>
      </c>
      <c r="N36"/>
      <c r="O36"/>
      <c r="P36" s="34"/>
      <c r="Q36" s="34"/>
    </row>
    <row r="37" spans="1:17" s="22" customFormat="1" ht="30" customHeight="1">
      <c r="A37" s="4" t="s">
        <v>372</v>
      </c>
      <c r="B37"/>
      <c r="C37" s="173">
        <v>0</v>
      </c>
      <c r="D37" s="184"/>
      <c r="E37" s="223">
        <v>0</v>
      </c>
      <c r="F37" s="184"/>
      <c r="G37" s="191">
        <f t="shared" si="3"/>
        <v>0</v>
      </c>
      <c r="H37" s="184"/>
      <c r="I37" s="173">
        <v>97471072269</v>
      </c>
      <c r="J37" s="184"/>
      <c r="K37" s="191">
        <v>0</v>
      </c>
      <c r="L37" s="184"/>
      <c r="M37" s="173">
        <f t="shared" si="1"/>
        <v>97471072269</v>
      </c>
      <c r="N37"/>
      <c r="O37"/>
      <c r="P37" s="34"/>
      <c r="Q37" s="34"/>
    </row>
    <row r="38" spans="1:17" s="22" customFormat="1" ht="30" customHeight="1">
      <c r="A38" s="4" t="s">
        <v>373</v>
      </c>
      <c r="B38"/>
      <c r="C38" s="173">
        <v>0</v>
      </c>
      <c r="D38" s="184"/>
      <c r="E38" s="223">
        <v>0</v>
      </c>
      <c r="F38" s="184"/>
      <c r="G38" s="191">
        <f t="shared" si="3"/>
        <v>0</v>
      </c>
      <c r="H38" s="184"/>
      <c r="I38" s="173">
        <v>31912512088</v>
      </c>
      <c r="J38" s="184"/>
      <c r="K38" s="191">
        <v>0</v>
      </c>
      <c r="L38" s="184"/>
      <c r="M38" s="173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374</v>
      </c>
      <c r="B39"/>
      <c r="C39" s="173">
        <v>0</v>
      </c>
      <c r="D39" s="184"/>
      <c r="E39" s="223">
        <v>0</v>
      </c>
      <c r="F39" s="184"/>
      <c r="G39" s="191">
        <f t="shared" si="3"/>
        <v>0</v>
      </c>
      <c r="H39" s="184"/>
      <c r="I39" s="173">
        <v>20950350481</v>
      </c>
      <c r="J39" s="184"/>
      <c r="K39" s="191">
        <v>0</v>
      </c>
      <c r="L39" s="184"/>
      <c r="M39" s="173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204</v>
      </c>
      <c r="B40"/>
      <c r="C40" s="173">
        <v>64628</v>
      </c>
      <c r="D40" s="184"/>
      <c r="E40" s="223">
        <v>0</v>
      </c>
      <c r="F40" s="184"/>
      <c r="G40" s="191">
        <f t="shared" si="3"/>
        <v>64628</v>
      </c>
      <c r="H40" s="184"/>
      <c r="I40" s="173">
        <v>395715</v>
      </c>
      <c r="J40" s="184"/>
      <c r="K40" s="191">
        <v>0</v>
      </c>
      <c r="L40" s="184"/>
      <c r="M40" s="173">
        <f t="shared" si="1"/>
        <v>395715</v>
      </c>
      <c r="N40"/>
      <c r="O40"/>
      <c r="P40" s="34"/>
      <c r="Q40" s="34"/>
    </row>
    <row r="41" spans="1:17" s="22" customFormat="1" ht="30" customHeight="1">
      <c r="A41" s="4" t="s">
        <v>375</v>
      </c>
      <c r="B41"/>
      <c r="C41" s="173">
        <v>0</v>
      </c>
      <c r="D41" s="184"/>
      <c r="E41" s="223">
        <v>0</v>
      </c>
      <c r="F41" s="184"/>
      <c r="G41" s="191">
        <f t="shared" si="3"/>
        <v>0</v>
      </c>
      <c r="H41" s="184"/>
      <c r="I41" s="173">
        <v>74416176066</v>
      </c>
      <c r="J41" s="184"/>
      <c r="K41" s="191">
        <v>0</v>
      </c>
      <c r="L41" s="184"/>
      <c r="M41" s="173">
        <f t="shared" si="1"/>
        <v>74416176066</v>
      </c>
      <c r="N41"/>
      <c r="O41"/>
      <c r="P41" s="34"/>
      <c r="Q41" s="34"/>
    </row>
    <row r="42" spans="1:17" s="22" customFormat="1" ht="30" customHeight="1">
      <c r="A42" s="4" t="s">
        <v>376</v>
      </c>
      <c r="B42"/>
      <c r="C42" s="173">
        <v>0</v>
      </c>
      <c r="D42" s="184"/>
      <c r="E42" s="223">
        <v>0</v>
      </c>
      <c r="F42" s="184"/>
      <c r="G42" s="191">
        <f t="shared" si="3"/>
        <v>0</v>
      </c>
      <c r="H42" s="184"/>
      <c r="I42" s="173">
        <v>1711757956</v>
      </c>
      <c r="J42" s="184"/>
      <c r="K42" s="191">
        <v>0</v>
      </c>
      <c r="L42" s="184"/>
      <c r="M42" s="173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222</v>
      </c>
      <c r="B43"/>
      <c r="C43" s="173">
        <v>7520547930</v>
      </c>
      <c r="D43" s="184"/>
      <c r="E43" s="223">
        <v>-5045654</v>
      </c>
      <c r="F43" s="184"/>
      <c r="G43" s="191">
        <f t="shared" si="3"/>
        <v>7515502276</v>
      </c>
      <c r="H43" s="184"/>
      <c r="I43" s="173">
        <v>60606301294</v>
      </c>
      <c r="J43" s="184"/>
      <c r="K43" s="191">
        <v>0</v>
      </c>
      <c r="L43" s="184"/>
      <c r="M43" s="173">
        <f t="shared" si="1"/>
        <v>60606301294</v>
      </c>
      <c r="N43"/>
      <c r="O43"/>
      <c r="P43" s="34"/>
      <c r="Q43" s="34"/>
    </row>
    <row r="44" spans="1:17" s="22" customFormat="1" ht="30" customHeight="1">
      <c r="A44" s="4" t="s">
        <v>223</v>
      </c>
      <c r="B44"/>
      <c r="C44" s="173">
        <v>486572879</v>
      </c>
      <c r="D44" s="184"/>
      <c r="E44" s="223">
        <v>-3723652</v>
      </c>
      <c r="F44" s="184"/>
      <c r="G44" s="191">
        <f t="shared" si="3"/>
        <v>482849227</v>
      </c>
      <c r="H44" s="184"/>
      <c r="I44" s="173">
        <v>37303833077</v>
      </c>
      <c r="J44" s="184"/>
      <c r="K44" s="191">
        <v>0</v>
      </c>
      <c r="L44" s="184"/>
      <c r="M44" s="173">
        <f t="shared" si="1"/>
        <v>37303833077</v>
      </c>
      <c r="N44"/>
      <c r="O44"/>
      <c r="P44" s="34"/>
      <c r="Q44" s="34"/>
    </row>
    <row r="45" spans="1:17" s="22" customFormat="1" ht="30" customHeight="1">
      <c r="A45" s="4" t="s">
        <v>233</v>
      </c>
      <c r="B45"/>
      <c r="C45" s="173">
        <v>7618356223</v>
      </c>
      <c r="D45" s="184"/>
      <c r="E45" s="223">
        <v>0</v>
      </c>
      <c r="F45" s="184"/>
      <c r="G45" s="191">
        <f t="shared" si="3"/>
        <v>7618356223</v>
      </c>
      <c r="H45" s="184"/>
      <c r="I45" s="173">
        <v>60520501778</v>
      </c>
      <c r="J45" s="184"/>
      <c r="K45" s="191">
        <v>0</v>
      </c>
      <c r="L45" s="184"/>
      <c r="M45" s="173">
        <f t="shared" si="1"/>
        <v>60520501778</v>
      </c>
      <c r="N45"/>
      <c r="O45"/>
      <c r="P45" s="34"/>
      <c r="Q45" s="34"/>
    </row>
    <row r="46" spans="1:17" s="22" customFormat="1" ht="30" customHeight="1">
      <c r="A46" s="4" t="s">
        <v>234</v>
      </c>
      <c r="B46"/>
      <c r="C46" s="173">
        <v>1654520544</v>
      </c>
      <c r="D46" s="184"/>
      <c r="E46" s="223">
        <v>-18699651</v>
      </c>
      <c r="F46" s="184"/>
      <c r="G46" s="191">
        <f t="shared" si="3"/>
        <v>1635820893</v>
      </c>
      <c r="H46" s="184"/>
      <c r="I46" s="173">
        <v>17511095854</v>
      </c>
      <c r="J46" s="184"/>
      <c r="K46" s="191">
        <v>0</v>
      </c>
      <c r="L46" s="184"/>
      <c r="M46" s="173">
        <f t="shared" si="1"/>
        <v>17511095854</v>
      </c>
      <c r="N46"/>
      <c r="O46"/>
      <c r="P46" s="34"/>
      <c r="Q46" s="34"/>
    </row>
    <row r="47" spans="1:17" s="22" customFormat="1" ht="30" customHeight="1">
      <c r="A47" s="4" t="s">
        <v>235</v>
      </c>
      <c r="B47"/>
      <c r="C47" s="173">
        <v>0</v>
      </c>
      <c r="D47" s="184"/>
      <c r="E47" s="223">
        <v>0</v>
      </c>
      <c r="F47" s="184"/>
      <c r="G47" s="191">
        <f t="shared" si="3"/>
        <v>0</v>
      </c>
      <c r="H47" s="184"/>
      <c r="I47" s="173">
        <v>6389589024</v>
      </c>
      <c r="J47" s="184"/>
      <c r="K47" s="191">
        <v>0</v>
      </c>
      <c r="L47" s="184"/>
      <c r="M47" s="173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236</v>
      </c>
      <c r="B48"/>
      <c r="C48" s="173">
        <v>361643840</v>
      </c>
      <c r="D48" s="184"/>
      <c r="E48" s="223">
        <v>-25211238</v>
      </c>
      <c r="F48" s="184"/>
      <c r="G48" s="191">
        <f t="shared" si="3"/>
        <v>336432602</v>
      </c>
      <c r="H48" s="184"/>
      <c r="I48" s="173">
        <v>29013509355</v>
      </c>
      <c r="J48" s="184"/>
      <c r="K48" s="191">
        <v>0</v>
      </c>
      <c r="L48" s="184"/>
      <c r="M48" s="173">
        <f t="shared" si="1"/>
        <v>29013509355</v>
      </c>
      <c r="N48"/>
      <c r="O48"/>
      <c r="P48" s="34"/>
      <c r="Q48" s="34"/>
    </row>
    <row r="49" spans="1:17" s="22" customFormat="1" ht="30" customHeight="1">
      <c r="A49" s="4" t="s">
        <v>251</v>
      </c>
      <c r="B49"/>
      <c r="C49" s="173">
        <v>45433</v>
      </c>
      <c r="D49" s="184"/>
      <c r="E49" s="223">
        <v>0</v>
      </c>
      <c r="F49" s="184"/>
      <c r="G49" s="191">
        <f t="shared" si="3"/>
        <v>45433</v>
      </c>
      <c r="H49" s="184"/>
      <c r="I49" s="173">
        <v>121514</v>
      </c>
      <c r="J49" s="184"/>
      <c r="K49" s="191">
        <v>0</v>
      </c>
      <c r="L49" s="184"/>
      <c r="M49" s="173">
        <f t="shared" si="1"/>
        <v>121514</v>
      </c>
      <c r="N49"/>
      <c r="O49"/>
      <c r="P49" s="34"/>
      <c r="Q49" s="34"/>
    </row>
    <row r="50" spans="1:17" s="22" customFormat="1" ht="30" customHeight="1">
      <c r="A50" s="4" t="s">
        <v>253</v>
      </c>
      <c r="B50"/>
      <c r="C50" s="173">
        <v>0</v>
      </c>
      <c r="D50" s="184"/>
      <c r="E50" s="223">
        <v>0</v>
      </c>
      <c r="F50" s="184"/>
      <c r="G50" s="191">
        <f t="shared" si="3"/>
        <v>0</v>
      </c>
      <c r="H50" s="184"/>
      <c r="I50" s="173">
        <v>43739753388</v>
      </c>
      <c r="J50" s="184"/>
      <c r="K50" s="191">
        <v>0</v>
      </c>
      <c r="L50" s="184"/>
      <c r="M50" s="173">
        <f t="shared" si="1"/>
        <v>43739753388</v>
      </c>
      <c r="N50"/>
      <c r="O50"/>
      <c r="P50" s="34"/>
      <c r="Q50" s="34"/>
    </row>
    <row r="51" spans="1:17" s="22" customFormat="1" ht="30" customHeight="1">
      <c r="A51" s="4" t="s">
        <v>254</v>
      </c>
      <c r="B51"/>
      <c r="C51" s="173">
        <v>5347945200</v>
      </c>
      <c r="D51" s="184"/>
      <c r="E51" s="223">
        <v>-29010271</v>
      </c>
      <c r="F51" s="184"/>
      <c r="G51" s="191">
        <f t="shared" si="3"/>
        <v>5318934929</v>
      </c>
      <c r="H51" s="184"/>
      <c r="I51" s="173">
        <v>35678767240</v>
      </c>
      <c r="J51" s="184"/>
      <c r="K51" s="191">
        <v>0</v>
      </c>
      <c r="L51" s="184"/>
      <c r="M51" s="173">
        <f t="shared" si="1"/>
        <v>35678767240</v>
      </c>
      <c r="N51"/>
      <c r="O51"/>
      <c r="P51" s="34"/>
      <c r="Q51" s="34"/>
    </row>
    <row r="52" spans="1:17" s="22" customFormat="1" ht="30" customHeight="1">
      <c r="A52" s="4" t="s">
        <v>257</v>
      </c>
      <c r="B52"/>
      <c r="C52" s="173">
        <v>0</v>
      </c>
      <c r="D52" s="184"/>
      <c r="E52" s="223">
        <v>0</v>
      </c>
      <c r="F52" s="184"/>
      <c r="G52" s="191">
        <f t="shared" si="3"/>
        <v>0</v>
      </c>
      <c r="H52" s="184"/>
      <c r="I52" s="173">
        <v>3465123269</v>
      </c>
      <c r="J52" s="184"/>
      <c r="K52" s="191">
        <v>0</v>
      </c>
      <c r="L52" s="184"/>
      <c r="M52" s="173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258</v>
      </c>
      <c r="B53"/>
      <c r="C53" s="173">
        <v>2457534240</v>
      </c>
      <c r="D53" s="184"/>
      <c r="E53" s="223">
        <v>0</v>
      </c>
      <c r="F53" s="184"/>
      <c r="G53" s="191">
        <f t="shared" si="3"/>
        <v>2457534240</v>
      </c>
      <c r="H53" s="184"/>
      <c r="I53" s="173">
        <v>11632328736</v>
      </c>
      <c r="J53" s="184"/>
      <c r="K53" s="191">
        <v>0</v>
      </c>
      <c r="L53" s="184"/>
      <c r="M53" s="173">
        <f t="shared" si="1"/>
        <v>11632328736</v>
      </c>
      <c r="N53"/>
      <c r="O53"/>
      <c r="P53" s="34"/>
      <c r="Q53" s="34"/>
    </row>
    <row r="54" spans="1:17" s="22" customFormat="1" ht="30" customHeight="1">
      <c r="A54" s="4" t="s">
        <v>259</v>
      </c>
      <c r="B54"/>
      <c r="C54" s="173">
        <v>7801916698</v>
      </c>
      <c r="D54" s="184"/>
      <c r="E54" s="223">
        <v>-13079796</v>
      </c>
      <c r="F54" s="184"/>
      <c r="G54" s="191">
        <f t="shared" si="3"/>
        <v>7788836902</v>
      </c>
      <c r="H54" s="184"/>
      <c r="I54" s="173">
        <v>41509764613</v>
      </c>
      <c r="J54" s="184"/>
      <c r="K54" s="191">
        <v>0</v>
      </c>
      <c r="L54" s="184"/>
      <c r="M54" s="173">
        <f t="shared" si="1"/>
        <v>41509764613</v>
      </c>
      <c r="N54"/>
      <c r="O54"/>
      <c r="P54" s="34"/>
      <c r="Q54" s="34"/>
    </row>
    <row r="55" spans="1:17" s="22" customFormat="1" ht="30" customHeight="1">
      <c r="A55" s="4" t="s">
        <v>260</v>
      </c>
      <c r="B55"/>
      <c r="C55" s="173">
        <v>7520547930</v>
      </c>
      <c r="D55" s="184"/>
      <c r="E55" s="223">
        <v>-3174978</v>
      </c>
      <c r="F55" s="184"/>
      <c r="G55" s="191">
        <f t="shared" si="3"/>
        <v>7517372952</v>
      </c>
      <c r="H55" s="184"/>
      <c r="I55" s="173">
        <v>33090410892</v>
      </c>
      <c r="J55" s="184"/>
      <c r="K55" s="191">
        <v>0</v>
      </c>
      <c r="L55" s="184"/>
      <c r="M55" s="173">
        <f t="shared" si="1"/>
        <v>33090410892</v>
      </c>
      <c r="N55"/>
      <c r="O55"/>
      <c r="P55" s="34"/>
      <c r="Q55" s="34"/>
    </row>
    <row r="56" spans="1:17" s="22" customFormat="1" ht="30" customHeight="1">
      <c r="A56" s="4" t="s">
        <v>261</v>
      </c>
      <c r="B56"/>
      <c r="C56" s="173">
        <v>163835616</v>
      </c>
      <c r="D56" s="184"/>
      <c r="E56" s="223">
        <v>-13151715</v>
      </c>
      <c r="F56" s="184"/>
      <c r="G56" s="191">
        <f t="shared" si="3"/>
        <v>150683901</v>
      </c>
      <c r="H56" s="184"/>
      <c r="I56" s="173">
        <v>8355616428</v>
      </c>
      <c r="J56" s="184"/>
      <c r="K56" s="191">
        <v>0</v>
      </c>
      <c r="L56" s="184"/>
      <c r="M56" s="173">
        <f t="shared" si="1"/>
        <v>8355616428</v>
      </c>
      <c r="N56"/>
      <c r="O56"/>
      <c r="P56" s="34"/>
      <c r="Q56" s="34"/>
    </row>
    <row r="57" spans="1:17" s="22" customFormat="1" ht="30" customHeight="1">
      <c r="A57" s="4" t="s">
        <v>262</v>
      </c>
      <c r="B57"/>
      <c r="C57" s="173">
        <v>2457534240</v>
      </c>
      <c r="D57" s="184"/>
      <c r="E57" s="223">
        <v>0</v>
      </c>
      <c r="F57" s="184"/>
      <c r="G57" s="191">
        <f t="shared" si="3"/>
        <v>2457534240</v>
      </c>
      <c r="H57" s="184"/>
      <c r="I57" s="173">
        <v>10649315052</v>
      </c>
      <c r="J57" s="184"/>
      <c r="K57" s="191">
        <v>0</v>
      </c>
      <c r="L57" s="184"/>
      <c r="M57" s="173">
        <f t="shared" si="1"/>
        <v>10649315052</v>
      </c>
      <c r="N57"/>
      <c r="O57"/>
      <c r="P57" s="34"/>
      <c r="Q57" s="34"/>
    </row>
    <row r="58" spans="1:17" s="22" customFormat="1" ht="30" customHeight="1">
      <c r="A58" s="4" t="s">
        <v>263</v>
      </c>
      <c r="B58"/>
      <c r="C58" s="173">
        <v>163835616</v>
      </c>
      <c r="D58" s="184"/>
      <c r="E58" s="223">
        <v>-13151715</v>
      </c>
      <c r="F58" s="184"/>
      <c r="G58" s="191">
        <f t="shared" si="3"/>
        <v>150683901</v>
      </c>
      <c r="H58" s="184"/>
      <c r="I58" s="173">
        <v>8355616428</v>
      </c>
      <c r="J58" s="184"/>
      <c r="K58" s="191">
        <v>0</v>
      </c>
      <c r="L58" s="184"/>
      <c r="M58" s="173">
        <f>I58+K58</f>
        <v>8355616428</v>
      </c>
      <c r="N58"/>
      <c r="O58"/>
      <c r="P58" s="34"/>
      <c r="Q58" s="34"/>
    </row>
    <row r="59" spans="1:17" s="22" customFormat="1" ht="30" customHeight="1">
      <c r="A59" s="4" t="s">
        <v>264</v>
      </c>
      <c r="B59"/>
      <c r="C59" s="173">
        <v>40156</v>
      </c>
      <c r="D59" s="184"/>
      <c r="E59" s="223">
        <v>0</v>
      </c>
      <c r="F59" s="184"/>
      <c r="G59" s="191">
        <f t="shared" si="3"/>
        <v>40156</v>
      </c>
      <c r="H59" s="184"/>
      <c r="I59" s="173">
        <v>120243</v>
      </c>
      <c r="J59" s="184"/>
      <c r="K59" s="191">
        <v>0</v>
      </c>
      <c r="L59" s="184"/>
      <c r="M59" s="173">
        <f t="shared" ref="M59:M89" si="4">I59+K59</f>
        <v>120243</v>
      </c>
      <c r="N59"/>
      <c r="O59"/>
      <c r="P59" s="34"/>
      <c r="Q59" s="34"/>
    </row>
    <row r="60" spans="1:17" s="22" customFormat="1" ht="30" customHeight="1">
      <c r="A60" s="4" t="s">
        <v>273</v>
      </c>
      <c r="B60"/>
      <c r="C60" s="173">
        <v>7869863006</v>
      </c>
      <c r="D60" s="184"/>
      <c r="E60" s="223">
        <v>0</v>
      </c>
      <c r="F60" s="184"/>
      <c r="G60" s="191">
        <f t="shared" si="3"/>
        <v>7869863006</v>
      </c>
      <c r="H60" s="184"/>
      <c r="I60" s="173">
        <v>34147671199</v>
      </c>
      <c r="J60" s="184"/>
      <c r="K60" s="191">
        <v>0</v>
      </c>
      <c r="L60" s="184"/>
      <c r="M60" s="173">
        <f t="shared" si="4"/>
        <v>34147671199</v>
      </c>
      <c r="N60"/>
      <c r="O60"/>
      <c r="P60" s="34"/>
      <c r="Q60" s="34"/>
    </row>
    <row r="61" spans="1:17" s="22" customFormat="1" ht="30" customHeight="1">
      <c r="A61" s="4" t="s">
        <v>274</v>
      </c>
      <c r="B61"/>
      <c r="C61" s="173">
        <v>4852602714</v>
      </c>
      <c r="D61" s="184"/>
      <c r="E61" s="223">
        <v>0</v>
      </c>
      <c r="F61" s="184"/>
      <c r="G61" s="191">
        <f t="shared" si="3"/>
        <v>4852602714</v>
      </c>
      <c r="H61" s="184"/>
      <c r="I61" s="173">
        <v>17260136900</v>
      </c>
      <c r="J61" s="184"/>
      <c r="K61" s="191">
        <v>0</v>
      </c>
      <c r="L61" s="184"/>
      <c r="M61" s="173">
        <f t="shared" si="4"/>
        <v>17260136900</v>
      </c>
      <c r="N61"/>
      <c r="O61"/>
      <c r="P61" s="34"/>
      <c r="Q61" s="34"/>
    </row>
    <row r="62" spans="1:17" s="22" customFormat="1" ht="30" customHeight="1">
      <c r="A62" s="4" t="s">
        <v>275</v>
      </c>
      <c r="B62"/>
      <c r="C62" s="173">
        <v>2420547930</v>
      </c>
      <c r="D62" s="184"/>
      <c r="E62" s="223">
        <v>-230736</v>
      </c>
      <c r="F62" s="184"/>
      <c r="G62" s="191">
        <f t="shared" si="3"/>
        <v>2420317194</v>
      </c>
      <c r="H62" s="184"/>
      <c r="I62" s="173">
        <v>9278767065</v>
      </c>
      <c r="J62" s="184"/>
      <c r="K62" s="191">
        <v>0</v>
      </c>
      <c r="L62" s="184"/>
      <c r="M62" s="173">
        <f t="shared" si="4"/>
        <v>9278767065</v>
      </c>
      <c r="N62"/>
      <c r="O62"/>
      <c r="P62" s="34"/>
      <c r="Q62" s="34"/>
    </row>
    <row r="63" spans="1:17" s="22" customFormat="1" ht="30" customHeight="1">
      <c r="A63" s="4" t="s">
        <v>276</v>
      </c>
      <c r="B63"/>
      <c r="C63" s="173">
        <v>2547945180</v>
      </c>
      <c r="D63" s="184"/>
      <c r="E63" s="223">
        <v>-277343</v>
      </c>
      <c r="F63" s="184"/>
      <c r="G63" s="191">
        <f t="shared" si="3"/>
        <v>2547667837</v>
      </c>
      <c r="H63" s="184"/>
      <c r="I63" s="173">
        <v>9682191684</v>
      </c>
      <c r="J63" s="184"/>
      <c r="K63" s="191">
        <v>0</v>
      </c>
      <c r="L63" s="184"/>
      <c r="M63" s="173">
        <f t="shared" si="4"/>
        <v>9682191684</v>
      </c>
      <c r="N63"/>
      <c r="O63"/>
      <c r="P63" s="34"/>
      <c r="Q63" s="34"/>
    </row>
    <row r="64" spans="1:17" s="22" customFormat="1" ht="30" customHeight="1">
      <c r="A64" s="4" t="s">
        <v>277</v>
      </c>
      <c r="B64"/>
      <c r="C64" s="173">
        <v>6369863010</v>
      </c>
      <c r="D64" s="184"/>
      <c r="E64" s="223">
        <v>-1121971</v>
      </c>
      <c r="F64" s="184"/>
      <c r="G64" s="191">
        <f t="shared" si="3"/>
        <v>6368741039</v>
      </c>
      <c r="H64" s="184"/>
      <c r="I64" s="173">
        <v>23143835603</v>
      </c>
      <c r="J64" s="184"/>
      <c r="K64" s="191">
        <v>0</v>
      </c>
      <c r="L64" s="184"/>
      <c r="M64" s="173">
        <f t="shared" si="4"/>
        <v>23143835603</v>
      </c>
      <c r="N64"/>
      <c r="O64"/>
      <c r="P64" s="34"/>
      <c r="Q64" s="34"/>
    </row>
    <row r="65" spans="1:17" s="22" customFormat="1" ht="30" customHeight="1">
      <c r="A65" s="4" t="s">
        <v>278</v>
      </c>
      <c r="B65"/>
      <c r="C65" s="173">
        <v>1656164370</v>
      </c>
      <c r="D65" s="184"/>
      <c r="E65" s="223">
        <v>0</v>
      </c>
      <c r="F65" s="184"/>
      <c r="G65" s="191">
        <f t="shared" si="3"/>
        <v>1656164370</v>
      </c>
      <c r="H65" s="184"/>
      <c r="I65" s="173">
        <v>5642534214</v>
      </c>
      <c r="J65" s="184"/>
      <c r="K65" s="191">
        <v>0</v>
      </c>
      <c r="L65" s="184"/>
      <c r="M65" s="173">
        <f t="shared" si="4"/>
        <v>5642534214</v>
      </c>
      <c r="N65"/>
      <c r="O65"/>
      <c r="P65" s="34"/>
      <c r="Q65" s="34"/>
    </row>
    <row r="66" spans="1:17" s="22" customFormat="1" ht="30" customHeight="1">
      <c r="A66" s="4" t="s">
        <v>279</v>
      </c>
      <c r="B66"/>
      <c r="C66" s="173">
        <v>7643835600</v>
      </c>
      <c r="D66" s="184"/>
      <c r="E66" s="223">
        <v>-3744488</v>
      </c>
      <c r="F66" s="184"/>
      <c r="G66" s="191">
        <f t="shared" si="3"/>
        <v>7640091112</v>
      </c>
      <c r="H66" s="184"/>
      <c r="I66" s="173">
        <v>25734246520</v>
      </c>
      <c r="J66" s="184"/>
      <c r="K66" s="191">
        <v>0</v>
      </c>
      <c r="L66" s="184"/>
      <c r="M66" s="173">
        <f t="shared" si="4"/>
        <v>25734246520</v>
      </c>
      <c r="N66"/>
      <c r="O66"/>
      <c r="P66" s="34"/>
      <c r="Q66" s="34"/>
    </row>
    <row r="67" spans="1:17" s="22" customFormat="1" ht="30" customHeight="1">
      <c r="A67" s="4" t="s">
        <v>280</v>
      </c>
      <c r="B67"/>
      <c r="C67" s="173">
        <v>6845477398</v>
      </c>
      <c r="D67" s="184"/>
      <c r="E67" s="223">
        <v>-1371897</v>
      </c>
      <c r="F67" s="184"/>
      <c r="G67" s="191">
        <f t="shared" si="3"/>
        <v>6844105501</v>
      </c>
      <c r="H67" s="184"/>
      <c r="I67" s="173">
        <v>22303011588</v>
      </c>
      <c r="J67" s="184"/>
      <c r="K67" s="191">
        <v>0</v>
      </c>
      <c r="L67" s="184"/>
      <c r="M67" s="173">
        <f t="shared" si="4"/>
        <v>22303011588</v>
      </c>
      <c r="N67"/>
      <c r="O67"/>
      <c r="P67" s="34"/>
      <c r="Q67" s="34"/>
    </row>
    <row r="68" spans="1:17" s="22" customFormat="1" ht="30" customHeight="1">
      <c r="A68" s="4" t="s">
        <v>281</v>
      </c>
      <c r="B68"/>
      <c r="C68" s="173">
        <v>5356432205</v>
      </c>
      <c r="D68" s="184"/>
      <c r="E68" s="223">
        <v>-5601207</v>
      </c>
      <c r="F68" s="184"/>
      <c r="G68" s="191">
        <f t="shared" si="3"/>
        <v>5350830998</v>
      </c>
      <c r="H68" s="184"/>
      <c r="I68" s="173">
        <v>16592870537</v>
      </c>
      <c r="J68" s="184"/>
      <c r="K68" s="191">
        <v>0</v>
      </c>
      <c r="L68" s="184"/>
      <c r="M68" s="173">
        <f t="shared" si="4"/>
        <v>16592870537</v>
      </c>
      <c r="N68"/>
      <c r="O68"/>
      <c r="P68" s="34"/>
      <c r="Q68" s="34"/>
    </row>
    <row r="69" spans="1:17" s="22" customFormat="1" ht="30" customHeight="1">
      <c r="A69" s="4" t="s">
        <v>289</v>
      </c>
      <c r="B69"/>
      <c r="C69" s="173">
        <v>3861103260</v>
      </c>
      <c r="D69" s="184"/>
      <c r="E69" s="223">
        <v>-238396</v>
      </c>
      <c r="F69" s="184"/>
      <c r="G69" s="191">
        <f t="shared" si="3"/>
        <v>3860864864</v>
      </c>
      <c r="H69" s="184"/>
      <c r="I69" s="173">
        <v>9764692260</v>
      </c>
      <c r="J69" s="184"/>
      <c r="K69" s="191">
        <v>0</v>
      </c>
      <c r="L69" s="184"/>
      <c r="M69" s="173">
        <f t="shared" si="4"/>
        <v>9764692260</v>
      </c>
      <c r="N69"/>
      <c r="O69"/>
      <c r="P69" s="34"/>
      <c r="Q69" s="34"/>
    </row>
    <row r="70" spans="1:17" s="22" customFormat="1" ht="30" customHeight="1">
      <c r="A70" s="4" t="s">
        <v>290</v>
      </c>
      <c r="B70"/>
      <c r="C70" s="173">
        <v>4416438357</v>
      </c>
      <c r="D70" s="184"/>
      <c r="E70" s="223">
        <v>-4324344</v>
      </c>
      <c r="F70" s="184"/>
      <c r="G70" s="191">
        <f>C70+E70</f>
        <v>4412114013</v>
      </c>
      <c r="H70" s="184"/>
      <c r="I70" s="173">
        <v>14608219137</v>
      </c>
      <c r="J70" s="184"/>
      <c r="K70" s="191">
        <v>0</v>
      </c>
      <c r="L70" s="184"/>
      <c r="M70" s="173">
        <f t="shared" si="4"/>
        <v>14608219137</v>
      </c>
      <c r="N70"/>
      <c r="O70"/>
      <c r="P70" s="34"/>
      <c r="Q70" s="34"/>
    </row>
    <row r="71" spans="1:17" s="22" customFormat="1" ht="30" customHeight="1">
      <c r="A71" s="4" t="s">
        <v>291</v>
      </c>
      <c r="B71"/>
      <c r="C71" s="173">
        <v>3194794500</v>
      </c>
      <c r="D71" s="184"/>
      <c r="E71" s="223">
        <v>-1</v>
      </c>
      <c r="F71" s="184"/>
      <c r="G71" s="191">
        <f t="shared" si="3"/>
        <v>3194794499</v>
      </c>
      <c r="H71" s="184"/>
      <c r="I71" s="173">
        <v>7773999950</v>
      </c>
      <c r="J71" s="184"/>
      <c r="K71" s="191">
        <v>0</v>
      </c>
      <c r="L71" s="184"/>
      <c r="M71" s="173">
        <f t="shared" si="4"/>
        <v>7773999950</v>
      </c>
      <c r="N71"/>
      <c r="O71"/>
      <c r="P71" s="34"/>
      <c r="Q71" s="34"/>
    </row>
    <row r="72" spans="1:17" s="22" customFormat="1" ht="30" customHeight="1">
      <c r="A72" s="4" t="s">
        <v>292</v>
      </c>
      <c r="B72"/>
      <c r="C72" s="173">
        <v>2457534240</v>
      </c>
      <c r="D72" s="184"/>
      <c r="E72" s="223">
        <v>0</v>
      </c>
      <c r="F72" s="184"/>
      <c r="G72" s="191">
        <f t="shared" si="3"/>
        <v>2457534240</v>
      </c>
      <c r="H72" s="184"/>
      <c r="I72" s="173">
        <v>5979999984</v>
      </c>
      <c r="J72" s="184"/>
      <c r="K72" s="191">
        <v>0</v>
      </c>
      <c r="L72" s="184"/>
      <c r="M72" s="173">
        <f t="shared" si="4"/>
        <v>5979999984</v>
      </c>
      <c r="N72"/>
      <c r="O72"/>
      <c r="P72" s="34"/>
      <c r="Q72" s="34"/>
    </row>
    <row r="73" spans="1:17" s="22" customFormat="1" ht="30" customHeight="1">
      <c r="A73" s="4" t="s">
        <v>293</v>
      </c>
      <c r="B73"/>
      <c r="C73" s="173">
        <v>3184931500</v>
      </c>
      <c r="D73" s="184"/>
      <c r="E73" s="223">
        <v>-21030724</v>
      </c>
      <c r="F73" s="184"/>
      <c r="G73" s="191">
        <f t="shared" si="3"/>
        <v>3163900776</v>
      </c>
      <c r="H73" s="184"/>
      <c r="I73" s="173">
        <v>8153424640</v>
      </c>
      <c r="J73" s="184"/>
      <c r="K73" s="191">
        <v>0</v>
      </c>
      <c r="L73" s="184"/>
      <c r="M73" s="173">
        <f t="shared" si="4"/>
        <v>8153424640</v>
      </c>
      <c r="N73"/>
      <c r="O73"/>
      <c r="P73" s="34"/>
      <c r="Q73" s="34"/>
    </row>
    <row r="74" spans="1:17" s="22" customFormat="1" ht="30" customHeight="1">
      <c r="A74" s="4" t="s">
        <v>294</v>
      </c>
      <c r="B74"/>
      <c r="C74" s="173">
        <v>2547945180</v>
      </c>
      <c r="D74" s="184"/>
      <c r="E74" s="223">
        <v>-1</v>
      </c>
      <c r="F74" s="184"/>
      <c r="G74" s="191">
        <f t="shared" si="3"/>
        <v>2547945179</v>
      </c>
      <c r="H74" s="184"/>
      <c r="I74" s="173">
        <v>6176712289</v>
      </c>
      <c r="J74" s="184"/>
      <c r="K74" s="191">
        <v>0</v>
      </c>
      <c r="L74" s="184"/>
      <c r="M74" s="173">
        <f t="shared" si="4"/>
        <v>6176712289</v>
      </c>
      <c r="N74"/>
      <c r="O74"/>
      <c r="P74" s="34"/>
      <c r="Q74" s="34"/>
    </row>
    <row r="75" spans="1:17" s="22" customFormat="1" ht="30" customHeight="1">
      <c r="A75" s="4" t="s">
        <v>298</v>
      </c>
      <c r="B75"/>
      <c r="C75" s="173">
        <v>2621369862</v>
      </c>
      <c r="D75" s="184"/>
      <c r="E75" s="223">
        <v>0</v>
      </c>
      <c r="F75" s="184"/>
      <c r="G75" s="191">
        <f t="shared" si="3"/>
        <v>2621369862</v>
      </c>
      <c r="H75" s="184"/>
      <c r="I75" s="173">
        <v>4996986294</v>
      </c>
      <c r="J75" s="184"/>
      <c r="K75" s="191">
        <v>0</v>
      </c>
      <c r="L75" s="184"/>
      <c r="M75" s="173">
        <f t="shared" si="4"/>
        <v>4996986294</v>
      </c>
      <c r="N75"/>
      <c r="O75"/>
      <c r="P75" s="34"/>
      <c r="Q75" s="34"/>
    </row>
    <row r="76" spans="1:17" s="22" customFormat="1" ht="30" customHeight="1">
      <c r="A76" s="4" t="s">
        <v>299</v>
      </c>
      <c r="B76"/>
      <c r="C76" s="173">
        <v>13886301368</v>
      </c>
      <c r="D76" s="184"/>
      <c r="E76" s="223">
        <v>-30983400</v>
      </c>
      <c r="F76" s="184"/>
      <c r="G76" s="191">
        <f t="shared" si="3"/>
        <v>13855317968</v>
      </c>
      <c r="H76" s="184"/>
      <c r="I76" s="173">
        <v>20893150673</v>
      </c>
      <c r="J76" s="184"/>
      <c r="K76" s="191">
        <v>0</v>
      </c>
      <c r="L76" s="184"/>
      <c r="M76" s="173">
        <f t="shared" si="4"/>
        <v>20893150673</v>
      </c>
      <c r="N76"/>
      <c r="O76"/>
      <c r="P76" s="34"/>
      <c r="Q76" s="34"/>
    </row>
    <row r="77" spans="1:17" s="22" customFormat="1" ht="30" customHeight="1">
      <c r="A77" s="4" t="s">
        <v>300</v>
      </c>
      <c r="B77"/>
      <c r="C77" s="173">
        <v>4883561646</v>
      </c>
      <c r="D77" s="184"/>
      <c r="E77" s="223">
        <v>-32627244</v>
      </c>
      <c r="F77" s="184"/>
      <c r="G77" s="191">
        <f t="shared" si="3"/>
        <v>4850934402</v>
      </c>
      <c r="H77" s="184"/>
      <c r="I77" s="173">
        <v>6836986296</v>
      </c>
      <c r="J77" s="184"/>
      <c r="K77" s="191">
        <v>0</v>
      </c>
      <c r="L77" s="184"/>
      <c r="M77" s="173">
        <f t="shared" si="4"/>
        <v>6836986296</v>
      </c>
      <c r="N77"/>
      <c r="O77"/>
      <c r="P77" s="34"/>
      <c r="Q77" s="34"/>
    </row>
    <row r="78" spans="1:17" s="22" customFormat="1" ht="30" customHeight="1">
      <c r="A78" s="4" t="s">
        <v>314</v>
      </c>
      <c r="B78"/>
      <c r="C78" s="173">
        <v>3932054793</v>
      </c>
      <c r="D78" s="184"/>
      <c r="E78" s="223">
        <v>0</v>
      </c>
      <c r="F78" s="184"/>
      <c r="G78" s="191">
        <f t="shared" si="3"/>
        <v>3932054793</v>
      </c>
      <c r="H78" s="184"/>
      <c r="I78" s="173">
        <v>4063123286</v>
      </c>
      <c r="J78" s="184"/>
      <c r="K78" s="191">
        <v>0</v>
      </c>
      <c r="L78" s="184"/>
      <c r="M78" s="173">
        <f t="shared" si="4"/>
        <v>4063123286</v>
      </c>
      <c r="N78"/>
      <c r="O78"/>
      <c r="P78" s="34"/>
      <c r="Q78" s="34"/>
    </row>
    <row r="79" spans="1:17" s="22" customFormat="1" ht="30" customHeight="1">
      <c r="A79" s="4" t="s">
        <v>330</v>
      </c>
      <c r="B79"/>
      <c r="C79" s="173">
        <v>4142465736</v>
      </c>
      <c r="D79" s="184"/>
      <c r="E79" s="223">
        <v>0</v>
      </c>
      <c r="F79" s="184"/>
      <c r="G79" s="191">
        <f t="shared" si="3"/>
        <v>4142465736</v>
      </c>
      <c r="H79" s="184"/>
      <c r="I79" s="173">
        <v>4142465736</v>
      </c>
      <c r="J79" s="184"/>
      <c r="K79" s="191">
        <v>0</v>
      </c>
      <c r="L79" s="184"/>
      <c r="M79" s="173">
        <f t="shared" si="4"/>
        <v>4142465736</v>
      </c>
      <c r="N79"/>
      <c r="O79"/>
      <c r="P79" s="34"/>
      <c r="Q79" s="34"/>
    </row>
    <row r="80" spans="1:17" s="22" customFormat="1" ht="30" customHeight="1">
      <c r="A80" s="4" t="s">
        <v>331</v>
      </c>
      <c r="B80"/>
      <c r="C80" s="173">
        <v>3711506849</v>
      </c>
      <c r="D80" s="184"/>
      <c r="E80" s="223">
        <v>0</v>
      </c>
      <c r="F80" s="184"/>
      <c r="G80" s="191">
        <f t="shared" si="3"/>
        <v>3711506849</v>
      </c>
      <c r="H80" s="184"/>
      <c r="I80" s="173">
        <v>3711506849</v>
      </c>
      <c r="J80" s="184"/>
      <c r="K80" s="191">
        <v>0</v>
      </c>
      <c r="L80" s="184"/>
      <c r="M80" s="173">
        <f t="shared" si="4"/>
        <v>3711506849</v>
      </c>
      <c r="N80"/>
      <c r="O80"/>
      <c r="P80" s="34"/>
      <c r="Q80" s="34"/>
    </row>
    <row r="81" spans="1:17" s="22" customFormat="1" ht="30" customHeight="1">
      <c r="A81" s="4" t="s">
        <v>332</v>
      </c>
      <c r="B81"/>
      <c r="C81" s="173">
        <v>3452054780</v>
      </c>
      <c r="D81" s="184"/>
      <c r="E81" s="223">
        <v>0</v>
      </c>
      <c r="F81" s="184"/>
      <c r="G81" s="191">
        <f t="shared" si="3"/>
        <v>3452054780</v>
      </c>
      <c r="H81" s="184"/>
      <c r="I81" s="173">
        <v>3452054780</v>
      </c>
      <c r="J81" s="184"/>
      <c r="K81" s="191">
        <v>0</v>
      </c>
      <c r="L81" s="184"/>
      <c r="M81" s="173">
        <f t="shared" si="4"/>
        <v>3452054780</v>
      </c>
      <c r="N81"/>
      <c r="O81"/>
      <c r="P81" s="34"/>
      <c r="Q81" s="34"/>
    </row>
    <row r="82" spans="1:17" s="22" customFormat="1" ht="30" customHeight="1">
      <c r="A82" s="4" t="s">
        <v>333</v>
      </c>
      <c r="B82"/>
      <c r="C82" s="173">
        <v>2761643820</v>
      </c>
      <c r="D82" s="184"/>
      <c r="E82" s="223">
        <v>0</v>
      </c>
      <c r="F82" s="184"/>
      <c r="G82" s="191">
        <f t="shared" si="3"/>
        <v>2761643820</v>
      </c>
      <c r="H82" s="184"/>
      <c r="I82" s="173">
        <v>2761643820</v>
      </c>
      <c r="J82" s="184"/>
      <c r="K82" s="191">
        <v>0</v>
      </c>
      <c r="L82" s="184"/>
      <c r="M82" s="173">
        <f t="shared" si="4"/>
        <v>2761643820</v>
      </c>
      <c r="N82"/>
      <c r="O82"/>
      <c r="P82" s="34"/>
      <c r="Q82" s="34"/>
    </row>
    <row r="83" spans="1:17" s="22" customFormat="1" ht="30" customHeight="1">
      <c r="A83" s="4" t="s">
        <v>334</v>
      </c>
      <c r="B83"/>
      <c r="C83" s="173">
        <v>1803698614</v>
      </c>
      <c r="D83" s="184"/>
      <c r="E83" s="223">
        <v>0</v>
      </c>
      <c r="F83" s="184"/>
      <c r="G83" s="191">
        <f t="shared" si="3"/>
        <v>1803698614</v>
      </c>
      <c r="H83" s="184"/>
      <c r="I83" s="173">
        <v>1803698614</v>
      </c>
      <c r="J83" s="184"/>
      <c r="K83" s="191">
        <v>0</v>
      </c>
      <c r="L83" s="184"/>
      <c r="M83" s="173">
        <f t="shared" si="4"/>
        <v>1803698614</v>
      </c>
      <c r="N83"/>
      <c r="O83"/>
      <c r="P83" s="34"/>
      <c r="Q83" s="34"/>
    </row>
    <row r="84" spans="1:17" s="22" customFormat="1" ht="30" customHeight="1">
      <c r="A84" s="4" t="s">
        <v>335</v>
      </c>
      <c r="B84"/>
      <c r="C84" s="173">
        <v>2208219169</v>
      </c>
      <c r="D84" s="184"/>
      <c r="E84" s="223">
        <v>0</v>
      </c>
      <c r="F84" s="184"/>
      <c r="G84" s="191">
        <f t="shared" si="3"/>
        <v>2208219169</v>
      </c>
      <c r="H84" s="184"/>
      <c r="I84" s="173">
        <v>2208219169</v>
      </c>
      <c r="J84" s="184"/>
      <c r="K84" s="191">
        <v>0</v>
      </c>
      <c r="L84" s="184"/>
      <c r="M84" s="173">
        <f t="shared" si="4"/>
        <v>2208219169</v>
      </c>
      <c r="N84"/>
      <c r="O84"/>
      <c r="P84" s="34"/>
      <c r="Q84" s="34"/>
    </row>
    <row r="85" spans="1:17" s="22" customFormat="1" ht="30" customHeight="1">
      <c r="A85" s="4" t="s">
        <v>337</v>
      </c>
      <c r="B85"/>
      <c r="C85" s="173">
        <v>4746575339</v>
      </c>
      <c r="D85" s="184"/>
      <c r="E85" s="223">
        <v>0</v>
      </c>
      <c r="F85" s="184"/>
      <c r="G85" s="191">
        <f t="shared" si="3"/>
        <v>4746575339</v>
      </c>
      <c r="H85" s="184"/>
      <c r="I85" s="173">
        <v>4746575339</v>
      </c>
      <c r="J85" s="184"/>
      <c r="K85" s="191">
        <v>0</v>
      </c>
      <c r="L85" s="184"/>
      <c r="M85" s="173">
        <f t="shared" si="4"/>
        <v>4746575339</v>
      </c>
      <c r="N85"/>
      <c r="O85"/>
      <c r="P85" s="34"/>
      <c r="Q85" s="34"/>
    </row>
    <row r="86" spans="1:17" s="22" customFormat="1" ht="30" customHeight="1">
      <c r="A86" s="4" t="s">
        <v>338</v>
      </c>
      <c r="B86"/>
      <c r="C86" s="173">
        <v>4746575339</v>
      </c>
      <c r="D86" s="184"/>
      <c r="E86" s="223">
        <v>0</v>
      </c>
      <c r="F86" s="184"/>
      <c r="G86" s="191">
        <f t="shared" si="3"/>
        <v>4746575339</v>
      </c>
      <c r="H86" s="184"/>
      <c r="I86" s="173">
        <v>4746575339</v>
      </c>
      <c r="J86" s="184"/>
      <c r="K86" s="191">
        <v>0</v>
      </c>
      <c r="L86" s="184"/>
      <c r="M86" s="173">
        <f t="shared" si="4"/>
        <v>4746575339</v>
      </c>
      <c r="N86"/>
      <c r="O86"/>
      <c r="P86" s="34"/>
      <c r="Q86" s="34"/>
    </row>
    <row r="87" spans="1:17" s="22" customFormat="1" ht="30" customHeight="1">
      <c r="A87" s="4" t="s">
        <v>339</v>
      </c>
      <c r="B87"/>
      <c r="C87" s="173">
        <v>808219170</v>
      </c>
      <c r="D87" s="184"/>
      <c r="E87" s="223">
        <v>0</v>
      </c>
      <c r="F87" s="184"/>
      <c r="G87" s="191">
        <f t="shared" si="3"/>
        <v>808219170</v>
      </c>
      <c r="H87" s="184"/>
      <c r="I87" s="173">
        <v>808219170</v>
      </c>
      <c r="J87" s="184"/>
      <c r="K87" s="191">
        <v>0</v>
      </c>
      <c r="L87" s="184"/>
      <c r="M87" s="173">
        <f t="shared" si="4"/>
        <v>808219170</v>
      </c>
      <c r="N87"/>
      <c r="O87"/>
      <c r="P87" s="34"/>
      <c r="Q87" s="34"/>
    </row>
    <row r="88" spans="1:17" s="22" customFormat="1" ht="30" customHeight="1">
      <c r="A88" s="4" t="s">
        <v>340</v>
      </c>
      <c r="B88"/>
      <c r="C88" s="173">
        <v>863013695</v>
      </c>
      <c r="D88" s="184"/>
      <c r="E88" s="223">
        <v>0</v>
      </c>
      <c r="F88" s="184"/>
      <c r="G88" s="191">
        <f t="shared" si="3"/>
        <v>863013695</v>
      </c>
      <c r="H88" s="184"/>
      <c r="I88" s="173">
        <v>863013695</v>
      </c>
      <c r="J88" s="184"/>
      <c r="K88" s="191">
        <v>0</v>
      </c>
      <c r="L88" s="184"/>
      <c r="M88" s="173">
        <f t="shared" si="4"/>
        <v>863013695</v>
      </c>
      <c r="N88"/>
      <c r="O88"/>
      <c r="P88" s="34"/>
      <c r="Q88" s="34"/>
    </row>
    <row r="89" spans="1:17" s="22" customFormat="1" ht="30" customHeight="1">
      <c r="A89" s="4" t="s">
        <v>341</v>
      </c>
      <c r="B89"/>
      <c r="C89" s="173">
        <v>2885917808</v>
      </c>
      <c r="D89" s="184"/>
      <c r="E89" s="223">
        <v>0</v>
      </c>
      <c r="F89" s="184"/>
      <c r="G89" s="191">
        <f t="shared" si="3"/>
        <v>2885917808</v>
      </c>
      <c r="H89" s="184"/>
      <c r="I89" s="173">
        <v>2885917808</v>
      </c>
      <c r="J89" s="184"/>
      <c r="K89" s="191">
        <v>0</v>
      </c>
      <c r="L89" s="184"/>
      <c r="M89" s="173">
        <f t="shared" si="4"/>
        <v>2885917808</v>
      </c>
      <c r="N89"/>
      <c r="O89"/>
      <c r="P89" s="34"/>
      <c r="Q89" s="34"/>
    </row>
    <row r="90" spans="1:17" ht="27.75" customHeight="1" thickBot="1">
      <c r="A90" s="11" t="s">
        <v>12</v>
      </c>
      <c r="C90" s="170">
        <f>SUM(C7:C89)</f>
        <v>175487816320</v>
      </c>
      <c r="D90" s="192"/>
      <c r="E90" s="224">
        <f>SUM(E7:E89)</f>
        <v>-252827972</v>
      </c>
      <c r="F90" s="192"/>
      <c r="G90" s="170">
        <f>SUM(G7:G89)</f>
        <v>175234988348</v>
      </c>
      <c r="H90" s="192"/>
      <c r="I90" s="170">
        <f>SUM(I7:I89)</f>
        <v>1285948511999</v>
      </c>
      <c r="J90" s="192"/>
      <c r="K90" s="170">
        <f>SUM(K7:K89)</f>
        <v>0</v>
      </c>
      <c r="L90" s="192"/>
      <c r="M90" s="170">
        <f>SUM(M7:M89)</f>
        <v>1285948511999</v>
      </c>
    </row>
    <row r="91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1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4.42578125" style="12" customWidth="1"/>
    <col min="14" max="14" width="1" style="12" customWidth="1"/>
    <col min="15" max="15" width="12.7109375" style="12" customWidth="1"/>
    <col min="16" max="16" width="1.28515625" style="12" customWidth="1"/>
    <col min="17" max="17" width="14.42578125" style="12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0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0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0" s="13" customFormat="1" ht="25.5">
      <c r="A4" s="351" t="s">
        <v>134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D4" s="44"/>
    </row>
    <row r="5" spans="1:30" s="13" customFormat="1" ht="25.5">
      <c r="A5" s="351" t="s">
        <v>135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D5" s="44"/>
    </row>
    <row r="6" spans="1:30" ht="24" customHeight="1">
      <c r="E6" s="352" t="s">
        <v>297</v>
      </c>
      <c r="F6" s="352"/>
      <c r="G6" s="352"/>
      <c r="H6" s="352"/>
      <c r="I6" s="352"/>
      <c r="J6" s="14"/>
      <c r="K6" s="352" t="s">
        <v>2</v>
      </c>
      <c r="L6" s="352"/>
      <c r="M6" s="352"/>
      <c r="N6" s="352"/>
      <c r="O6" s="352"/>
      <c r="P6" s="352"/>
      <c r="Q6" s="352"/>
      <c r="R6" s="14"/>
      <c r="S6" s="352" t="s">
        <v>321</v>
      </c>
      <c r="T6" s="352"/>
      <c r="U6" s="352"/>
      <c r="V6" s="352"/>
      <c r="W6" s="352"/>
      <c r="X6" s="352"/>
      <c r="Y6" s="352"/>
      <c r="Z6" s="352"/>
      <c r="AA6" s="352"/>
    </row>
    <row r="7" spans="1:30" ht="21.75" customHeight="1">
      <c r="E7" s="348" t="s">
        <v>6</v>
      </c>
      <c r="F7" s="15"/>
      <c r="G7" s="348" t="s">
        <v>7</v>
      </c>
      <c r="H7" s="15"/>
      <c r="I7" s="348" t="s">
        <v>8</v>
      </c>
      <c r="J7" s="14"/>
      <c r="K7" s="353" t="s">
        <v>3</v>
      </c>
      <c r="L7" s="353"/>
      <c r="M7" s="353"/>
      <c r="N7" s="15"/>
      <c r="O7" s="353" t="s">
        <v>4</v>
      </c>
      <c r="P7" s="353"/>
      <c r="Q7" s="353"/>
      <c r="R7" s="14"/>
      <c r="S7" s="348" t="s">
        <v>6</v>
      </c>
      <c r="T7" s="15"/>
      <c r="U7" s="346" t="s">
        <v>10</v>
      </c>
      <c r="V7" s="95"/>
      <c r="W7" s="344" t="s">
        <v>7</v>
      </c>
      <c r="X7" s="95"/>
      <c r="Y7" s="344" t="s">
        <v>8</v>
      </c>
      <c r="Z7" s="95"/>
      <c r="AA7" s="346" t="s">
        <v>11</v>
      </c>
    </row>
    <row r="8" spans="1:30" ht="27" customHeight="1">
      <c r="A8" s="352" t="s">
        <v>5</v>
      </c>
      <c r="B8" s="352"/>
      <c r="C8" s="352"/>
      <c r="E8" s="349"/>
      <c r="F8" s="14"/>
      <c r="G8" s="349"/>
      <c r="H8" s="14"/>
      <c r="I8" s="349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49"/>
      <c r="T8" s="14"/>
      <c r="U8" s="347"/>
      <c r="V8" s="62"/>
      <c r="W8" s="345"/>
      <c r="X8" s="62"/>
      <c r="Y8" s="345"/>
      <c r="Z8" s="62"/>
      <c r="AA8" s="347"/>
    </row>
    <row r="9" spans="1:30" s="23" customFormat="1" ht="35.1" customHeight="1">
      <c r="A9" s="339" t="s">
        <v>227</v>
      </c>
      <c r="B9" s="339"/>
      <c r="C9" s="339"/>
      <c r="E9" s="42">
        <v>9000000</v>
      </c>
      <c r="F9" s="77"/>
      <c r="G9" s="42">
        <v>18664932330</v>
      </c>
      <c r="I9" s="42">
        <v>18537044400</v>
      </c>
      <c r="K9" s="24">
        <v>0</v>
      </c>
      <c r="M9" s="24">
        <v>0</v>
      </c>
      <c r="O9" s="24">
        <v>0</v>
      </c>
      <c r="Q9" s="24">
        <v>0</v>
      </c>
      <c r="S9" s="24">
        <f>E9+K9-O9</f>
        <v>9000000</v>
      </c>
      <c r="U9" s="42">
        <v>2072</v>
      </c>
      <c r="V9" s="77"/>
      <c r="W9" s="42">
        <v>18664932330</v>
      </c>
      <c r="X9" s="77"/>
      <c r="Y9" s="42">
        <v>18501613200</v>
      </c>
      <c r="Z9" s="77"/>
      <c r="AA9" s="88">
        <f>Y9/15268832083987</f>
        <v>1.2117241907063305E-3</v>
      </c>
      <c r="AC9" s="43"/>
      <c r="AD9" s="93"/>
    </row>
    <row r="10" spans="1:30" s="23" customFormat="1" ht="35.1" customHeight="1">
      <c r="A10" s="339" t="s">
        <v>322</v>
      </c>
      <c r="B10" s="339"/>
      <c r="C10" s="339"/>
      <c r="E10" s="42">
        <v>0</v>
      </c>
      <c r="F10" s="77"/>
      <c r="G10" s="42">
        <v>0</v>
      </c>
      <c r="I10" s="42">
        <v>0</v>
      </c>
      <c r="K10" s="24">
        <v>2284</v>
      </c>
      <c r="M10" s="24">
        <v>11586051</v>
      </c>
      <c r="O10" s="24">
        <v>0</v>
      </c>
      <c r="Q10" s="24">
        <v>0</v>
      </c>
      <c r="S10" s="24">
        <v>2284</v>
      </c>
      <c r="U10" s="42">
        <v>7220</v>
      </c>
      <c r="V10" s="77"/>
      <c r="W10" s="42">
        <v>11586051</v>
      </c>
      <c r="X10" s="77"/>
      <c r="Y10" s="42">
        <v>16361029</v>
      </c>
      <c r="Z10" s="77"/>
      <c r="AA10" s="88">
        <f>Y10/15268832083987</f>
        <v>1.0715311367631338E-6</v>
      </c>
      <c r="AC10" s="43"/>
      <c r="AD10" s="93"/>
    </row>
    <row r="11" spans="1:30" s="25" customFormat="1" ht="35.1" customHeight="1" thickBot="1">
      <c r="A11" s="343" t="s">
        <v>12</v>
      </c>
      <c r="B11" s="343"/>
      <c r="C11" s="343"/>
      <c r="D11" s="11"/>
      <c r="E11" s="99">
        <f>SUM(E9:E10)</f>
        <v>9000000</v>
      </c>
      <c r="G11" s="99">
        <f>SUM(G9:G10)</f>
        <v>18664932330</v>
      </c>
      <c r="I11" s="99">
        <f>SUM(I9:I10)</f>
        <v>18537044400</v>
      </c>
      <c r="K11" s="99">
        <f>SUM(K9:K10)</f>
        <v>2284</v>
      </c>
      <c r="M11" s="99">
        <f>SUM(M9:M10)</f>
        <v>11586051</v>
      </c>
      <c r="O11" s="102">
        <f>SUM(O9:O10)</f>
        <v>0</v>
      </c>
      <c r="Q11" s="99">
        <f>SUM(Q9:Q10)</f>
        <v>0</v>
      </c>
      <c r="S11" s="99">
        <f>SUM(S9:S10)</f>
        <v>9002284</v>
      </c>
      <c r="U11" s="162"/>
      <c r="V11" s="91"/>
      <c r="W11" s="100">
        <f>SUM(W9:W10)</f>
        <v>18676518381</v>
      </c>
      <c r="X11" s="91"/>
      <c r="Y11" s="100">
        <f>SUM(Y9:Y10)</f>
        <v>18517974229</v>
      </c>
      <c r="Z11" s="91"/>
      <c r="AA11" s="101">
        <f>SUM(AA9:AA10)</f>
        <v>1.2127957218430936E-3</v>
      </c>
      <c r="AD11" s="94"/>
    </row>
    <row r="12" spans="1:30" ht="15.75" thickTop="1"/>
    <row r="13" spans="1:30">
      <c r="W13" s="96"/>
    </row>
    <row r="17" spans="3:27" ht="15.75">
      <c r="C17" s="158"/>
      <c r="D17" s="158"/>
      <c r="E17" s="158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76"/>
      <c r="S17" s="342"/>
      <c r="T17" s="342"/>
      <c r="U17" s="340"/>
      <c r="V17" s="341"/>
    </row>
    <row r="19" spans="3:27">
      <c r="Q19" s="97"/>
      <c r="AA19" s="96"/>
    </row>
    <row r="20" spans="3:27">
      <c r="M20" s="350"/>
      <c r="N20" s="350"/>
      <c r="O20" s="350"/>
      <c r="Q20" s="98"/>
    </row>
    <row r="21" spans="3:27">
      <c r="M21" s="98"/>
    </row>
  </sheetData>
  <mergeCells count="29">
    <mergeCell ref="G7:G8"/>
    <mergeCell ref="K7:M7"/>
    <mergeCell ref="O7:Q7"/>
    <mergeCell ref="A8:C8"/>
    <mergeCell ref="U7:U8"/>
    <mergeCell ref="S7:S8"/>
    <mergeCell ref="E7:E8"/>
    <mergeCell ref="A1:AA1"/>
    <mergeCell ref="A2:AA2"/>
    <mergeCell ref="A3:AA3"/>
    <mergeCell ref="A4:AA4"/>
    <mergeCell ref="E6:I6"/>
    <mergeCell ref="K6:Q6"/>
    <mergeCell ref="S6:AA6"/>
    <mergeCell ref="A5:AA5"/>
    <mergeCell ref="W7:W8"/>
    <mergeCell ref="Y7:Y8"/>
    <mergeCell ref="AA7:AA8"/>
    <mergeCell ref="I7:I8"/>
    <mergeCell ref="M20:O20"/>
    <mergeCell ref="S17:T17"/>
    <mergeCell ref="A9:C9"/>
    <mergeCell ref="U17:V17"/>
    <mergeCell ref="F17:H17"/>
    <mergeCell ref="I17:J17"/>
    <mergeCell ref="K17:M17"/>
    <mergeCell ref="N17:Q17"/>
    <mergeCell ref="A11:C11"/>
    <mergeCell ref="A10:C10"/>
  </mergeCells>
  <pageMargins left="0.39" right="0.39" top="0.39" bottom="0.39" header="0" footer="0"/>
  <pageSetup scale="63" fitToHeight="0" orientation="landscape" r:id="rId1"/>
  <ignoredErrors>
    <ignoredError sqref="F11 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7"/>
  <sheetViews>
    <sheetView rightToLeft="1" view="pageBreakPreview" zoomScale="80" zoomScaleNormal="100" zoomScaleSheetLayoutView="80" workbookViewId="0">
      <selection activeCell="V30" sqref="V30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1.42578125" style="54" bestFit="1" customWidth="1"/>
    <col min="37" max="37" width="1.28515625" style="12" customWidth="1"/>
    <col min="38" max="38" width="13" style="315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</row>
    <row r="2" spans="1:41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</row>
    <row r="3" spans="1:41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N3" s="71"/>
    </row>
    <row r="4" spans="1:41" s="13" customFormat="1" ht="30" customHeight="1">
      <c r="A4" s="351" t="s">
        <v>137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O4" s="44"/>
    </row>
    <row r="5" spans="1:41" ht="30" customHeight="1">
      <c r="A5" s="352" t="s">
        <v>29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7" t="s">
        <v>297</v>
      </c>
      <c r="Q5" s="357"/>
      <c r="R5" s="357"/>
      <c r="S5" s="357"/>
      <c r="T5" s="357"/>
      <c r="V5" s="358" t="s">
        <v>2</v>
      </c>
      <c r="W5" s="358"/>
      <c r="X5" s="358"/>
      <c r="Y5" s="358"/>
      <c r="Z5" s="358"/>
      <c r="AA5" s="358"/>
      <c r="AB5" s="358"/>
      <c r="AD5" s="352" t="s">
        <v>321</v>
      </c>
      <c r="AE5" s="352"/>
      <c r="AF5" s="352"/>
      <c r="AG5" s="352"/>
      <c r="AH5" s="352"/>
      <c r="AI5" s="352"/>
      <c r="AJ5" s="352"/>
      <c r="AK5" s="352"/>
      <c r="AL5" s="352"/>
    </row>
    <row r="6" spans="1:41" ht="30" customHeight="1">
      <c r="A6" s="26"/>
      <c r="B6" s="26"/>
      <c r="C6" s="26"/>
      <c r="D6" s="346" t="s">
        <v>31</v>
      </c>
      <c r="E6" s="79"/>
      <c r="F6" s="346" t="s">
        <v>32</v>
      </c>
      <c r="G6" s="79"/>
      <c r="H6" s="346" t="s">
        <v>33</v>
      </c>
      <c r="I6" s="79"/>
      <c r="J6" s="344" t="s">
        <v>34</v>
      </c>
      <c r="K6" s="79"/>
      <c r="L6" s="346" t="s">
        <v>35</v>
      </c>
      <c r="M6" s="79"/>
      <c r="N6" s="344" t="s">
        <v>17</v>
      </c>
      <c r="O6" s="79"/>
      <c r="P6" s="344" t="s">
        <v>6</v>
      </c>
      <c r="Q6" s="79"/>
      <c r="R6" s="344" t="s">
        <v>7</v>
      </c>
      <c r="S6" s="79"/>
      <c r="T6" s="344" t="s">
        <v>8</v>
      </c>
      <c r="V6" s="359" t="s">
        <v>3</v>
      </c>
      <c r="W6" s="359"/>
      <c r="X6" s="359"/>
      <c r="Y6" s="79"/>
      <c r="Z6" s="359" t="s">
        <v>4</v>
      </c>
      <c r="AA6" s="359"/>
      <c r="AB6" s="359"/>
      <c r="AD6" s="79"/>
      <c r="AE6" s="26"/>
      <c r="AF6" s="79"/>
      <c r="AG6" s="79"/>
      <c r="AH6" s="79"/>
      <c r="AI6" s="79"/>
      <c r="AJ6" s="79"/>
      <c r="AK6" s="26"/>
      <c r="AL6" s="313"/>
    </row>
    <row r="7" spans="1:41" ht="40.5" customHeight="1">
      <c r="A7" s="352" t="s">
        <v>30</v>
      </c>
      <c r="B7" s="352"/>
      <c r="D7" s="347"/>
      <c r="F7" s="347"/>
      <c r="H7" s="347"/>
      <c r="J7" s="345"/>
      <c r="L7" s="347"/>
      <c r="N7" s="345"/>
      <c r="P7" s="345"/>
      <c r="R7" s="345"/>
      <c r="T7" s="345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9" t="s">
        <v>10</v>
      </c>
      <c r="AH7" s="60" t="s">
        <v>7</v>
      </c>
      <c r="AJ7" s="60" t="s">
        <v>8</v>
      </c>
      <c r="AL7" s="314" t="s">
        <v>11</v>
      </c>
    </row>
    <row r="8" spans="1:41" s="54" customFormat="1" ht="30" customHeight="1">
      <c r="A8" s="356" t="s">
        <v>36</v>
      </c>
      <c r="B8" s="356"/>
      <c r="D8" s="120" t="s">
        <v>37</v>
      </c>
      <c r="E8" s="62"/>
      <c r="F8" s="120" t="s">
        <v>37</v>
      </c>
      <c r="G8" s="62"/>
      <c r="H8" s="120" t="s">
        <v>38</v>
      </c>
      <c r="I8" s="62"/>
      <c r="J8" s="120" t="s">
        <v>39</v>
      </c>
      <c r="L8" s="121">
        <v>0</v>
      </c>
      <c r="M8" s="122"/>
      <c r="N8" s="121">
        <v>0</v>
      </c>
      <c r="P8" s="111">
        <v>546171</v>
      </c>
      <c r="Q8" s="62"/>
      <c r="R8" s="111">
        <v>334549449494</v>
      </c>
      <c r="S8" s="62"/>
      <c r="T8" s="111">
        <v>410646148893</v>
      </c>
      <c r="U8" s="62"/>
      <c r="V8" s="114">
        <v>0</v>
      </c>
      <c r="W8" s="152"/>
      <c r="X8" s="153">
        <v>0</v>
      </c>
      <c r="Y8" s="87"/>
      <c r="Z8" s="114">
        <v>546171</v>
      </c>
      <c r="AA8" s="152"/>
      <c r="AB8" s="114">
        <v>412830658900</v>
      </c>
      <c r="AC8" s="62"/>
      <c r="AD8" s="111">
        <f>P8+V8-Z8</f>
        <v>0</v>
      </c>
      <c r="AE8" s="62"/>
      <c r="AF8" s="161">
        <v>0</v>
      </c>
      <c r="AG8" s="62"/>
      <c r="AH8" s="112">
        <v>0</v>
      </c>
      <c r="AI8" s="62"/>
      <c r="AJ8" s="111">
        <v>0</v>
      </c>
      <c r="AK8" s="62"/>
      <c r="AL8" s="88">
        <f t="shared" ref="AL8:AL27" si="0">AJ8/15268832083987</f>
        <v>0</v>
      </c>
      <c r="AN8" s="96"/>
      <c r="AO8" s="251"/>
    </row>
    <row r="9" spans="1:41" s="54" customFormat="1" ht="30" customHeight="1">
      <c r="A9" s="354" t="s">
        <v>40</v>
      </c>
      <c r="B9" s="354"/>
      <c r="D9" s="123" t="s">
        <v>37</v>
      </c>
      <c r="E9" s="62"/>
      <c r="F9" s="123" t="s">
        <v>37</v>
      </c>
      <c r="G9" s="62"/>
      <c r="H9" s="123" t="s">
        <v>38</v>
      </c>
      <c r="I9" s="62"/>
      <c r="J9" s="123" t="s">
        <v>41</v>
      </c>
      <c r="L9" s="124">
        <v>0</v>
      </c>
      <c r="M9" s="122"/>
      <c r="N9" s="124">
        <v>0</v>
      </c>
      <c r="P9" s="112">
        <v>548413</v>
      </c>
      <c r="Q9" s="62"/>
      <c r="R9" s="112">
        <v>307090053954</v>
      </c>
      <c r="S9" s="62"/>
      <c r="T9" s="112">
        <v>383271206500</v>
      </c>
      <c r="U9" s="62"/>
      <c r="V9" s="153">
        <v>0</v>
      </c>
      <c r="W9" s="152"/>
      <c r="X9" s="153">
        <v>0</v>
      </c>
      <c r="Y9" s="87"/>
      <c r="Z9" s="153">
        <v>0</v>
      </c>
      <c r="AA9" s="153"/>
      <c r="AB9" s="153">
        <v>0</v>
      </c>
      <c r="AC9" s="62"/>
      <c r="AD9" s="112">
        <f>P9+V9-Z9</f>
        <v>548413</v>
      </c>
      <c r="AE9" s="62"/>
      <c r="AF9" s="250">
        <v>714500</v>
      </c>
      <c r="AG9" s="62"/>
      <c r="AH9" s="112">
        <v>307090053954</v>
      </c>
      <c r="AI9" s="62"/>
      <c r="AJ9" s="112">
        <v>391628024908</v>
      </c>
      <c r="AK9" s="62"/>
      <c r="AL9" s="88">
        <f t="shared" si="0"/>
        <v>2.5648852692454132E-2</v>
      </c>
      <c r="AN9" s="96"/>
      <c r="AO9" s="251"/>
    </row>
    <row r="10" spans="1:41" s="54" customFormat="1" ht="30" customHeight="1">
      <c r="A10" s="354" t="s">
        <v>59</v>
      </c>
      <c r="B10" s="354"/>
      <c r="D10" s="123" t="s">
        <v>37</v>
      </c>
      <c r="E10" s="62"/>
      <c r="F10" s="123" t="s">
        <v>37</v>
      </c>
      <c r="G10" s="62"/>
      <c r="H10" s="123" t="s">
        <v>38</v>
      </c>
      <c r="I10" s="62"/>
      <c r="J10" s="123" t="s">
        <v>60</v>
      </c>
      <c r="L10" s="124">
        <v>0</v>
      </c>
      <c r="M10" s="122"/>
      <c r="N10" s="124">
        <v>0</v>
      </c>
      <c r="P10" s="112">
        <v>460891</v>
      </c>
      <c r="Q10" s="62"/>
      <c r="R10" s="112">
        <v>270817517838</v>
      </c>
      <c r="S10" s="62"/>
      <c r="T10" s="112">
        <v>331320566261</v>
      </c>
      <c r="U10" s="62"/>
      <c r="V10" s="153">
        <v>0</v>
      </c>
      <c r="W10" s="152"/>
      <c r="X10" s="153">
        <v>0</v>
      </c>
      <c r="Y10" s="87"/>
      <c r="Z10" s="153">
        <v>0</v>
      </c>
      <c r="AA10" s="153"/>
      <c r="AB10" s="153">
        <v>0</v>
      </c>
      <c r="AC10" s="62"/>
      <c r="AD10" s="112">
        <f>P10+V10-Z10</f>
        <v>460891</v>
      </c>
      <c r="AE10" s="62"/>
      <c r="AF10" s="250">
        <v>735000</v>
      </c>
      <c r="AG10" s="62"/>
      <c r="AH10" s="112">
        <v>270817517838</v>
      </c>
      <c r="AI10" s="62"/>
      <c r="AJ10" s="112">
        <v>338570687031</v>
      </c>
      <c r="AK10" s="62"/>
      <c r="AL10" s="88">
        <f t="shared" si="0"/>
        <v>2.2173974091055194E-2</v>
      </c>
      <c r="AN10" s="96"/>
      <c r="AO10" s="251"/>
    </row>
    <row r="11" spans="1:41" s="54" customFormat="1" ht="30" customHeight="1">
      <c r="A11" s="354" t="s">
        <v>46</v>
      </c>
      <c r="B11" s="354"/>
      <c r="D11" s="123" t="s">
        <v>37</v>
      </c>
      <c r="E11" s="62"/>
      <c r="F11" s="123" t="s">
        <v>37</v>
      </c>
      <c r="G11" s="62"/>
      <c r="H11" s="123" t="s">
        <v>47</v>
      </c>
      <c r="I11" s="62"/>
      <c r="J11" s="123" t="s">
        <v>48</v>
      </c>
      <c r="L11" s="124">
        <v>0.23</v>
      </c>
      <c r="M11" s="122"/>
      <c r="N11" s="124">
        <v>0.23</v>
      </c>
      <c r="P11" s="112">
        <v>445000</v>
      </c>
      <c r="Q11" s="62"/>
      <c r="R11" s="112">
        <v>445118266697</v>
      </c>
      <c r="S11" s="62"/>
      <c r="T11" s="112">
        <v>466224618084</v>
      </c>
      <c r="U11" s="62"/>
      <c r="V11" s="153">
        <v>0</v>
      </c>
      <c r="W11" s="152"/>
      <c r="X11" s="153">
        <v>0</v>
      </c>
      <c r="Y11" s="87"/>
      <c r="Z11" s="153">
        <v>0</v>
      </c>
      <c r="AA11" s="152"/>
      <c r="AB11" s="153">
        <v>0</v>
      </c>
      <c r="AC11" s="62"/>
      <c r="AD11" s="112">
        <f>P11+V11-Z11</f>
        <v>445000</v>
      </c>
      <c r="AE11" s="62"/>
      <c r="AF11" s="250">
        <v>1029900</v>
      </c>
      <c r="AG11" s="62"/>
      <c r="AH11" s="112">
        <v>445118266697</v>
      </c>
      <c r="AI11" s="62"/>
      <c r="AJ11" s="112">
        <v>458056296384</v>
      </c>
      <c r="AK11" s="62"/>
      <c r="AL11" s="88">
        <f t="shared" si="0"/>
        <v>2.9999432429699775E-2</v>
      </c>
      <c r="AN11" s="96"/>
      <c r="AO11" s="251"/>
    </row>
    <row r="12" spans="1:41" s="54" customFormat="1" ht="30" customHeight="1">
      <c r="A12" s="354" t="s">
        <v>54</v>
      </c>
      <c r="B12" s="354"/>
      <c r="D12" s="123" t="s">
        <v>37</v>
      </c>
      <c r="E12" s="62"/>
      <c r="F12" s="123" t="s">
        <v>37</v>
      </c>
      <c r="G12" s="62"/>
      <c r="H12" s="123" t="s">
        <v>53</v>
      </c>
      <c r="I12" s="62"/>
      <c r="J12" s="123" t="s">
        <v>55</v>
      </c>
      <c r="L12" s="125">
        <v>0.20499999999999999</v>
      </c>
      <c r="M12" s="126"/>
      <c r="N12" s="125">
        <v>0.20499999999999999</v>
      </c>
      <c r="P12" s="112">
        <v>1340</v>
      </c>
      <c r="Q12" s="62"/>
      <c r="R12" s="112">
        <v>1275963809</v>
      </c>
      <c r="S12" s="62"/>
      <c r="T12" s="112">
        <v>1445735639</v>
      </c>
      <c r="U12" s="62"/>
      <c r="V12" s="153">
        <v>0</v>
      </c>
      <c r="W12" s="152"/>
      <c r="X12" s="153">
        <v>0</v>
      </c>
      <c r="Y12" s="87"/>
      <c r="Z12" s="153">
        <v>0</v>
      </c>
      <c r="AA12" s="152"/>
      <c r="AB12" s="153">
        <v>0</v>
      </c>
      <c r="AC12" s="62"/>
      <c r="AD12" s="112">
        <f t="shared" ref="AD12:AD27" si="1">P12+V12-Z12</f>
        <v>1340</v>
      </c>
      <c r="AE12" s="62"/>
      <c r="AF12" s="250">
        <v>987980</v>
      </c>
      <c r="AG12" s="62"/>
      <c r="AH12" s="112">
        <v>1275963809</v>
      </c>
      <c r="AI12" s="62"/>
      <c r="AJ12" s="112">
        <v>1323173333</v>
      </c>
      <c r="AK12" s="62"/>
      <c r="AL12" s="88">
        <f t="shared" si="0"/>
        <v>8.6658450739507563E-5</v>
      </c>
      <c r="AN12" s="96"/>
      <c r="AO12" s="251"/>
    </row>
    <row r="13" spans="1:41" s="54" customFormat="1" ht="30" customHeight="1">
      <c r="A13" s="354" t="s">
        <v>266</v>
      </c>
      <c r="B13" s="354"/>
      <c r="D13" s="123" t="s">
        <v>37</v>
      </c>
      <c r="E13" s="62"/>
      <c r="F13" s="123" t="s">
        <v>37</v>
      </c>
      <c r="G13" s="62"/>
      <c r="H13" s="123" t="s">
        <v>268</v>
      </c>
      <c r="I13" s="62"/>
      <c r="J13" s="123" t="s">
        <v>270</v>
      </c>
      <c r="L13" s="124">
        <v>0.23</v>
      </c>
      <c r="M13" s="122"/>
      <c r="N13" s="124">
        <v>0.23</v>
      </c>
      <c r="P13" s="112">
        <v>247264</v>
      </c>
      <c r="Q13" s="62"/>
      <c r="R13" s="112">
        <v>228479332634</v>
      </c>
      <c r="S13" s="62"/>
      <c r="T13" s="112">
        <v>244786519823</v>
      </c>
      <c r="U13" s="62"/>
      <c r="V13" s="153">
        <v>0</v>
      </c>
      <c r="W13" s="152"/>
      <c r="X13" s="153">
        <v>0</v>
      </c>
      <c r="Y13" s="87"/>
      <c r="Z13" s="153">
        <v>0</v>
      </c>
      <c r="AA13" s="152"/>
      <c r="AB13" s="153">
        <v>0</v>
      </c>
      <c r="AC13" s="62"/>
      <c r="AD13" s="112">
        <f t="shared" si="1"/>
        <v>247264</v>
      </c>
      <c r="AE13" s="62"/>
      <c r="AF13" s="250">
        <v>880600</v>
      </c>
      <c r="AG13" s="62"/>
      <c r="AH13" s="112">
        <v>228479332634</v>
      </c>
      <c r="AI13" s="62"/>
      <c r="AJ13" s="112">
        <v>217701212902</v>
      </c>
      <c r="AK13" s="62"/>
      <c r="AL13" s="88">
        <f t="shared" si="0"/>
        <v>1.4257882443432689E-2</v>
      </c>
      <c r="AN13" s="96"/>
      <c r="AO13" s="251"/>
    </row>
    <row r="14" spans="1:41" s="54" customFormat="1" ht="30" customHeight="1">
      <c r="A14" s="354" t="s">
        <v>267</v>
      </c>
      <c r="B14" s="354"/>
      <c r="D14" s="123" t="s">
        <v>37</v>
      </c>
      <c r="E14" s="62"/>
      <c r="F14" s="123" t="s">
        <v>37</v>
      </c>
      <c r="G14" s="62"/>
      <c r="H14" s="123" t="s">
        <v>269</v>
      </c>
      <c r="I14" s="62"/>
      <c r="J14" s="123" t="s">
        <v>271</v>
      </c>
      <c r="L14" s="124">
        <v>0.23</v>
      </c>
      <c r="M14" s="122"/>
      <c r="N14" s="124">
        <v>0.23</v>
      </c>
      <c r="P14" s="112">
        <v>136580</v>
      </c>
      <c r="Q14" s="62"/>
      <c r="R14" s="112">
        <v>128999810000</v>
      </c>
      <c r="S14" s="62"/>
      <c r="T14" s="112">
        <v>121303660828</v>
      </c>
      <c r="U14" s="62"/>
      <c r="V14" s="153">
        <v>0</v>
      </c>
      <c r="W14" s="152"/>
      <c r="X14" s="153">
        <v>0</v>
      </c>
      <c r="Y14" s="87"/>
      <c r="Z14" s="153">
        <v>0</v>
      </c>
      <c r="AA14" s="152"/>
      <c r="AB14" s="153">
        <v>0</v>
      </c>
      <c r="AC14" s="62"/>
      <c r="AD14" s="112">
        <f t="shared" si="1"/>
        <v>136580</v>
      </c>
      <c r="AE14" s="62"/>
      <c r="AF14" s="250">
        <v>861000</v>
      </c>
      <c r="AG14" s="62"/>
      <c r="AH14" s="112">
        <v>128999810000</v>
      </c>
      <c r="AI14" s="62"/>
      <c r="AJ14" s="112">
        <v>117531437512</v>
      </c>
      <c r="AK14" s="62"/>
      <c r="AL14" s="88">
        <f t="shared" si="0"/>
        <v>7.6974739695552519E-3</v>
      </c>
      <c r="AN14" s="96"/>
      <c r="AO14" s="251"/>
    </row>
    <row r="15" spans="1:41" s="54" customFormat="1" ht="30" customHeight="1">
      <c r="A15" s="354" t="s">
        <v>284</v>
      </c>
      <c r="B15" s="354"/>
      <c r="D15" s="123" t="s">
        <v>37</v>
      </c>
      <c r="E15" s="62"/>
      <c r="F15" s="123" t="s">
        <v>37</v>
      </c>
      <c r="G15" s="62"/>
      <c r="H15" s="123" t="s">
        <v>269</v>
      </c>
      <c r="I15" s="62"/>
      <c r="J15" s="123" t="s">
        <v>285</v>
      </c>
      <c r="L15" s="124">
        <v>0.23</v>
      </c>
      <c r="M15" s="122"/>
      <c r="N15" s="124">
        <v>0.23</v>
      </c>
      <c r="P15" s="112">
        <v>117000</v>
      </c>
      <c r="Q15" s="62"/>
      <c r="R15" s="112">
        <v>108148449142</v>
      </c>
      <c r="S15" s="62"/>
      <c r="T15" s="112">
        <v>108749496284</v>
      </c>
      <c r="U15" s="62"/>
      <c r="V15" s="153">
        <v>0</v>
      </c>
      <c r="W15" s="152"/>
      <c r="X15" s="153">
        <v>0</v>
      </c>
      <c r="Y15" s="87"/>
      <c r="Z15" s="153">
        <v>0</v>
      </c>
      <c r="AA15" s="152"/>
      <c r="AB15" s="153">
        <v>0</v>
      </c>
      <c r="AC15" s="62"/>
      <c r="AD15" s="112">
        <f t="shared" si="1"/>
        <v>117000</v>
      </c>
      <c r="AE15" s="62"/>
      <c r="AF15" s="250">
        <v>806100</v>
      </c>
      <c r="AG15" s="62"/>
      <c r="AH15" s="112">
        <v>108148449142</v>
      </c>
      <c r="AI15" s="62"/>
      <c r="AJ15" s="112">
        <v>94262416926</v>
      </c>
      <c r="AK15" s="62"/>
      <c r="AL15" s="88">
        <f t="shared" si="0"/>
        <v>6.1735184726313518E-3</v>
      </c>
      <c r="AN15" s="96"/>
      <c r="AO15" s="251"/>
    </row>
    <row r="16" spans="1:41" s="54" customFormat="1" ht="30" customHeight="1">
      <c r="A16" s="354" t="s">
        <v>56</v>
      </c>
      <c r="B16" s="354"/>
      <c r="D16" s="123" t="s">
        <v>37</v>
      </c>
      <c r="E16" s="62"/>
      <c r="F16" s="123" t="s">
        <v>37</v>
      </c>
      <c r="G16" s="62"/>
      <c r="H16" s="123" t="s">
        <v>57</v>
      </c>
      <c r="I16" s="62"/>
      <c r="J16" s="123" t="s">
        <v>58</v>
      </c>
      <c r="L16" s="124">
        <v>0.23</v>
      </c>
      <c r="M16" s="122"/>
      <c r="N16" s="124">
        <v>0.23</v>
      </c>
      <c r="P16" s="112">
        <v>200000</v>
      </c>
      <c r="Q16" s="62"/>
      <c r="R16" s="112">
        <v>200000000000</v>
      </c>
      <c r="S16" s="62"/>
      <c r="T16" s="112">
        <v>229725989563</v>
      </c>
      <c r="U16" s="62"/>
      <c r="V16" s="153">
        <v>0</v>
      </c>
      <c r="W16" s="152"/>
      <c r="X16" s="153">
        <v>0</v>
      </c>
      <c r="Y16" s="87"/>
      <c r="Z16" s="153">
        <v>0</v>
      </c>
      <c r="AA16" s="152"/>
      <c r="AB16" s="153">
        <v>0</v>
      </c>
      <c r="AC16" s="62"/>
      <c r="AD16" s="112">
        <f t="shared" si="1"/>
        <v>200000</v>
      </c>
      <c r="AE16" s="62"/>
      <c r="AF16" s="250">
        <v>1080000</v>
      </c>
      <c r="AG16" s="62"/>
      <c r="AH16" s="112">
        <v>200000000000</v>
      </c>
      <c r="AI16" s="62"/>
      <c r="AJ16" s="112">
        <v>215882550000</v>
      </c>
      <c r="AK16" s="62"/>
      <c r="AL16" s="88">
        <f t="shared" si="0"/>
        <v>1.4138772946910863E-2</v>
      </c>
      <c r="AN16" s="96"/>
      <c r="AO16" s="251"/>
    </row>
    <row r="17" spans="1:41" s="54" customFormat="1" ht="30" customHeight="1">
      <c r="A17" s="354" t="s">
        <v>157</v>
      </c>
      <c r="B17" s="354"/>
      <c r="D17" s="123" t="s">
        <v>37</v>
      </c>
      <c r="E17" s="62"/>
      <c r="F17" s="123" t="s">
        <v>37</v>
      </c>
      <c r="G17" s="62"/>
      <c r="H17" s="123" t="s">
        <v>161</v>
      </c>
      <c r="I17" s="62"/>
      <c r="J17" s="123" t="s">
        <v>154</v>
      </c>
      <c r="L17" s="124">
        <v>0.23</v>
      </c>
      <c r="M17" s="122"/>
      <c r="N17" s="124">
        <v>0.23</v>
      </c>
      <c r="P17" s="112">
        <v>500000</v>
      </c>
      <c r="Q17" s="62"/>
      <c r="R17" s="112">
        <v>500000000000</v>
      </c>
      <c r="S17" s="62"/>
      <c r="T17" s="112">
        <v>502296390580</v>
      </c>
      <c r="U17" s="62"/>
      <c r="V17" s="153">
        <v>0</v>
      </c>
      <c r="W17" s="152"/>
      <c r="X17" s="153">
        <v>0</v>
      </c>
      <c r="Y17" s="87"/>
      <c r="Z17" s="153">
        <v>0</v>
      </c>
      <c r="AA17" s="152"/>
      <c r="AB17" s="153">
        <v>0</v>
      </c>
      <c r="AC17" s="62"/>
      <c r="AD17" s="112">
        <f t="shared" si="1"/>
        <v>500000</v>
      </c>
      <c r="AE17" s="62"/>
      <c r="AF17" s="250">
        <v>1000000</v>
      </c>
      <c r="AG17" s="116"/>
      <c r="AH17" s="112">
        <v>500000000000</v>
      </c>
      <c r="AI17" s="116"/>
      <c r="AJ17" s="115">
        <v>499728125000</v>
      </c>
      <c r="AK17" s="62"/>
      <c r="AL17" s="88">
        <f t="shared" si="0"/>
        <v>3.2728641080812179E-2</v>
      </c>
      <c r="AN17" s="96"/>
      <c r="AO17" s="251"/>
    </row>
    <row r="18" spans="1:41" s="54" customFormat="1" ht="30" customHeight="1">
      <c r="A18" s="355" t="s">
        <v>229</v>
      </c>
      <c r="B18" s="355"/>
      <c r="D18" s="123" t="s">
        <v>37</v>
      </c>
      <c r="E18" s="62"/>
      <c r="F18" s="123" t="s">
        <v>37</v>
      </c>
      <c r="G18" s="62"/>
      <c r="H18" s="123" t="s">
        <v>230</v>
      </c>
      <c r="I18" s="62"/>
      <c r="J18" s="123" t="s">
        <v>231</v>
      </c>
      <c r="L18" s="124">
        <v>0.23</v>
      </c>
      <c r="M18" s="122"/>
      <c r="N18" s="124">
        <v>0.23</v>
      </c>
      <c r="P18" s="112">
        <v>600000</v>
      </c>
      <c r="Q18" s="62"/>
      <c r="R18" s="112">
        <v>570019179307</v>
      </c>
      <c r="S18" s="62"/>
      <c r="T18" s="112">
        <v>615718307752</v>
      </c>
      <c r="U18" s="62"/>
      <c r="V18" s="153">
        <v>0</v>
      </c>
      <c r="W18" s="152"/>
      <c r="X18" s="153">
        <v>0</v>
      </c>
      <c r="Y18" s="87"/>
      <c r="Z18" s="153">
        <v>0</v>
      </c>
      <c r="AA18" s="152"/>
      <c r="AB18" s="153">
        <v>0</v>
      </c>
      <c r="AC18" s="62"/>
      <c r="AD18" s="112">
        <f t="shared" si="1"/>
        <v>600000</v>
      </c>
      <c r="AE18" s="62"/>
      <c r="AF18" s="250">
        <v>988643</v>
      </c>
      <c r="AG18" s="116"/>
      <c r="AH18" s="112">
        <v>570019179307</v>
      </c>
      <c r="AI18" s="116"/>
      <c r="AJ18" s="115">
        <v>592863255221</v>
      </c>
      <c r="AK18" s="62"/>
      <c r="AL18" s="316">
        <f t="shared" si="0"/>
        <v>3.8828330284852504E-2</v>
      </c>
      <c r="AN18" s="96"/>
      <c r="AO18" s="251"/>
    </row>
    <row r="19" spans="1:41" s="54" customFormat="1" ht="30" customHeight="1">
      <c r="A19" s="355" t="s">
        <v>301</v>
      </c>
      <c r="B19" s="355"/>
      <c r="D19" s="123" t="s">
        <v>37</v>
      </c>
      <c r="E19" s="123"/>
      <c r="F19" s="123" t="s">
        <v>37</v>
      </c>
      <c r="G19" s="62"/>
      <c r="H19" s="123" t="s">
        <v>304</v>
      </c>
      <c r="I19" s="62"/>
      <c r="J19" s="123" t="s">
        <v>305</v>
      </c>
      <c r="L19" s="124">
        <v>0.23</v>
      </c>
      <c r="M19" s="122"/>
      <c r="N19" s="124">
        <v>0.23</v>
      </c>
      <c r="P19" s="112">
        <v>242810</v>
      </c>
      <c r="Q19" s="62"/>
      <c r="R19" s="112">
        <v>233585648100</v>
      </c>
      <c r="S19" s="62"/>
      <c r="T19" s="112">
        <v>240048658629</v>
      </c>
      <c r="U19" s="62"/>
      <c r="V19" s="153">
        <v>0</v>
      </c>
      <c r="W19" s="152"/>
      <c r="X19" s="153">
        <v>0</v>
      </c>
      <c r="Y19" s="87"/>
      <c r="Z19" s="153">
        <v>0</v>
      </c>
      <c r="AA19" s="152"/>
      <c r="AB19" s="153">
        <v>0</v>
      </c>
      <c r="AC19" s="62"/>
      <c r="AD19" s="112">
        <f t="shared" si="1"/>
        <v>242810</v>
      </c>
      <c r="AE19" s="62"/>
      <c r="AF19" s="250">
        <v>848800</v>
      </c>
      <c r="AG19" s="116"/>
      <c r="AH19" s="112">
        <v>233585648100</v>
      </c>
      <c r="AI19" s="116"/>
      <c r="AJ19" s="115">
        <v>205985062687</v>
      </c>
      <c r="AK19" s="62"/>
      <c r="AL19" s="316">
        <f t="shared" si="0"/>
        <v>1.3490557860219335E-2</v>
      </c>
      <c r="AN19" s="96"/>
      <c r="AO19" s="251"/>
    </row>
    <row r="20" spans="1:41" s="54" customFormat="1" ht="30" customHeight="1">
      <c r="A20" s="355" t="s">
        <v>302</v>
      </c>
      <c r="B20" s="355"/>
      <c r="D20" s="123" t="s">
        <v>37</v>
      </c>
      <c r="E20" s="123"/>
      <c r="F20" s="123" t="s">
        <v>37</v>
      </c>
      <c r="G20" s="62"/>
      <c r="H20" s="123" t="s">
        <v>306</v>
      </c>
      <c r="I20" s="62"/>
      <c r="J20" s="123" t="s">
        <v>307</v>
      </c>
      <c r="L20" s="124">
        <v>0.23</v>
      </c>
      <c r="M20" s="122"/>
      <c r="N20" s="124">
        <v>0.23</v>
      </c>
      <c r="P20" s="112">
        <v>20534</v>
      </c>
      <c r="Q20" s="62"/>
      <c r="R20" s="112">
        <v>18950361269</v>
      </c>
      <c r="S20" s="62"/>
      <c r="T20" s="112">
        <v>18517306484</v>
      </c>
      <c r="U20" s="62"/>
      <c r="V20" s="153">
        <v>0</v>
      </c>
      <c r="W20" s="152"/>
      <c r="X20" s="153">
        <v>0</v>
      </c>
      <c r="Y20" s="87"/>
      <c r="Z20" s="153">
        <v>0</v>
      </c>
      <c r="AA20" s="152"/>
      <c r="AB20" s="153">
        <v>0</v>
      </c>
      <c r="AC20" s="62"/>
      <c r="AD20" s="112">
        <f t="shared" si="1"/>
        <v>20534</v>
      </c>
      <c r="AE20" s="62"/>
      <c r="AF20" s="250">
        <v>845070</v>
      </c>
      <c r="AG20" s="116"/>
      <c r="AH20" s="112">
        <v>18950361269</v>
      </c>
      <c r="AI20" s="116"/>
      <c r="AJ20" s="115">
        <v>17343231867</v>
      </c>
      <c r="AK20" s="62"/>
      <c r="AL20" s="316">
        <f t="shared" si="0"/>
        <v>1.1358584449421315E-3</v>
      </c>
      <c r="AN20" s="96"/>
      <c r="AO20" s="251"/>
    </row>
    <row r="21" spans="1:41" ht="30" customHeight="1">
      <c r="A21" s="354" t="s">
        <v>155</v>
      </c>
      <c r="B21" s="354"/>
      <c r="D21" s="123" t="s">
        <v>160</v>
      </c>
      <c r="E21" s="62"/>
      <c r="F21" s="123" t="s">
        <v>160</v>
      </c>
      <c r="G21" s="62"/>
      <c r="H21" s="123" t="s">
        <v>165</v>
      </c>
      <c r="I21" s="62"/>
      <c r="J21" s="123" t="s">
        <v>156</v>
      </c>
      <c r="L21" s="125">
        <v>0.20499999999999999</v>
      </c>
      <c r="M21" s="126"/>
      <c r="N21" s="125">
        <v>0.20499999999999999</v>
      </c>
      <c r="P21" s="112">
        <v>500000</v>
      </c>
      <c r="Q21" s="62"/>
      <c r="R21" s="112">
        <v>500000000000</v>
      </c>
      <c r="S21" s="62"/>
      <c r="T21" s="112">
        <v>500000000000</v>
      </c>
      <c r="U21" s="62"/>
      <c r="V21" s="153">
        <v>0</v>
      </c>
      <c r="W21" s="152"/>
      <c r="X21" s="153">
        <v>0</v>
      </c>
      <c r="Y21" s="87"/>
      <c r="Z21" s="153">
        <v>0</v>
      </c>
      <c r="AA21" s="152"/>
      <c r="AB21" s="153">
        <v>0</v>
      </c>
      <c r="AC21" s="62"/>
      <c r="AD21" s="112">
        <f>P21+V21-Z21</f>
        <v>500000</v>
      </c>
      <c r="AE21" s="62"/>
      <c r="AF21" s="250">
        <v>1000000</v>
      </c>
      <c r="AG21" s="62"/>
      <c r="AH21" s="112">
        <v>500000000000</v>
      </c>
      <c r="AI21" s="62"/>
      <c r="AJ21" s="112">
        <v>500000000000</v>
      </c>
      <c r="AK21" s="62"/>
      <c r="AL21" s="88">
        <f t="shared" si="0"/>
        <v>3.2746446961347417E-2</v>
      </c>
      <c r="AN21" s="98"/>
    </row>
    <row r="22" spans="1:41" ht="30" customHeight="1">
      <c r="A22" s="354" t="s">
        <v>155</v>
      </c>
      <c r="B22" s="354"/>
      <c r="D22" s="123" t="s">
        <v>160</v>
      </c>
      <c r="E22" s="62"/>
      <c r="F22" s="123" t="s">
        <v>160</v>
      </c>
      <c r="G22" s="62"/>
      <c r="H22" s="123" t="s">
        <v>286</v>
      </c>
      <c r="I22" s="62"/>
      <c r="J22" s="123" t="s">
        <v>287</v>
      </c>
      <c r="L22" s="124">
        <v>0.23</v>
      </c>
      <c r="M22" s="122"/>
      <c r="N22" s="124">
        <v>0.23</v>
      </c>
      <c r="P22" s="112">
        <v>1000000</v>
      </c>
      <c r="Q22" s="62"/>
      <c r="R22" s="112">
        <v>1000000000000</v>
      </c>
      <c r="S22" s="62"/>
      <c r="T22" s="112">
        <v>1000000000000</v>
      </c>
      <c r="U22" s="62"/>
      <c r="V22" s="153">
        <v>0</v>
      </c>
      <c r="W22" s="152"/>
      <c r="X22" s="153">
        <v>0</v>
      </c>
      <c r="Y22" s="87"/>
      <c r="Z22" s="153">
        <v>0</v>
      </c>
      <c r="AA22" s="152"/>
      <c r="AB22" s="153">
        <v>0</v>
      </c>
      <c r="AC22" s="62"/>
      <c r="AD22" s="112">
        <f t="shared" si="1"/>
        <v>1000000</v>
      </c>
      <c r="AE22" s="62"/>
      <c r="AF22" s="250">
        <v>1000000</v>
      </c>
      <c r="AG22" s="62"/>
      <c r="AH22" s="112">
        <v>1000000000000</v>
      </c>
      <c r="AI22" s="62"/>
      <c r="AJ22" s="112">
        <v>1000000000000</v>
      </c>
      <c r="AK22" s="62"/>
      <c r="AL22" s="88">
        <f t="shared" si="0"/>
        <v>6.5492893922694834E-2</v>
      </c>
      <c r="AN22" s="98"/>
    </row>
    <row r="23" spans="1:41" ht="30" customHeight="1">
      <c r="A23" s="354" t="s">
        <v>198</v>
      </c>
      <c r="B23" s="354"/>
      <c r="D23" s="123" t="s">
        <v>37</v>
      </c>
      <c r="E23" s="62"/>
      <c r="F23" s="123" t="s">
        <v>37</v>
      </c>
      <c r="G23" s="62"/>
      <c r="H23" s="123" t="s">
        <v>187</v>
      </c>
      <c r="I23" s="62"/>
      <c r="J23" s="123" t="s">
        <v>199</v>
      </c>
      <c r="L23" s="124">
        <v>0.23</v>
      </c>
      <c r="M23" s="122"/>
      <c r="N23" s="124">
        <v>0.23</v>
      </c>
      <c r="P23" s="112">
        <v>715971</v>
      </c>
      <c r="Q23" s="62"/>
      <c r="R23" s="112">
        <v>681266280802</v>
      </c>
      <c r="S23" s="62"/>
      <c r="T23" s="112">
        <v>648803744646</v>
      </c>
      <c r="U23" s="62"/>
      <c r="V23" s="153">
        <v>5000</v>
      </c>
      <c r="W23" s="152"/>
      <c r="X23" s="153">
        <v>4395796593</v>
      </c>
      <c r="Y23" s="87"/>
      <c r="Z23" s="153">
        <v>0</v>
      </c>
      <c r="AA23" s="152"/>
      <c r="AB23" s="153">
        <v>0</v>
      </c>
      <c r="AC23" s="62"/>
      <c r="AD23" s="112">
        <f t="shared" si="1"/>
        <v>720971</v>
      </c>
      <c r="AE23" s="62"/>
      <c r="AF23" s="250">
        <v>879000</v>
      </c>
      <c r="AG23" s="62"/>
      <c r="AH23" s="112">
        <v>685662077395</v>
      </c>
      <c r="AI23" s="62"/>
      <c r="AJ23" s="112">
        <v>633388916404</v>
      </c>
      <c r="AK23" s="62"/>
      <c r="AL23" s="88">
        <f t="shared" si="0"/>
        <v>4.1482473113857797E-2</v>
      </c>
      <c r="AN23" s="98"/>
    </row>
    <row r="24" spans="1:41" s="54" customFormat="1" ht="30" customHeight="1">
      <c r="A24" s="354" t="s">
        <v>246</v>
      </c>
      <c r="B24" s="354"/>
      <c r="D24" s="123" t="s">
        <v>37</v>
      </c>
      <c r="E24" s="62"/>
      <c r="F24" s="123" t="s">
        <v>37</v>
      </c>
      <c r="G24" s="62"/>
      <c r="H24" s="123" t="s">
        <v>247</v>
      </c>
      <c r="I24" s="62"/>
      <c r="J24" s="123" t="s">
        <v>248</v>
      </c>
      <c r="L24" s="124">
        <v>0.23</v>
      </c>
      <c r="M24" s="122"/>
      <c r="N24" s="124">
        <v>0.23</v>
      </c>
      <c r="P24" s="112">
        <v>400000</v>
      </c>
      <c r="Q24" s="62"/>
      <c r="R24" s="112">
        <v>400062500000</v>
      </c>
      <c r="S24" s="62"/>
      <c r="T24" s="112">
        <v>406549305572</v>
      </c>
      <c r="U24" s="62"/>
      <c r="V24" s="153">
        <v>0</v>
      </c>
      <c r="W24" s="152"/>
      <c r="X24" s="153">
        <v>0</v>
      </c>
      <c r="Y24" s="87"/>
      <c r="Z24" s="153">
        <v>0</v>
      </c>
      <c r="AA24" s="152"/>
      <c r="AB24" s="153">
        <v>0</v>
      </c>
      <c r="AC24" s="62"/>
      <c r="AD24" s="112">
        <f t="shared" si="1"/>
        <v>400000</v>
      </c>
      <c r="AE24" s="62"/>
      <c r="AF24" s="250">
        <v>1012991</v>
      </c>
      <c r="AG24" s="62"/>
      <c r="AH24" s="112">
        <v>400062500000</v>
      </c>
      <c r="AI24" s="62"/>
      <c r="AJ24" s="112">
        <v>404976074458</v>
      </c>
      <c r="AK24" s="62"/>
      <c r="AL24" s="88">
        <f t="shared" si="0"/>
        <v>2.6523055085707157E-2</v>
      </c>
      <c r="AN24" s="96"/>
      <c r="AO24" s="251"/>
    </row>
    <row r="25" spans="1:41" s="54" customFormat="1" ht="30" customHeight="1">
      <c r="A25" s="354" t="s">
        <v>245</v>
      </c>
      <c r="B25" s="354"/>
      <c r="D25" s="123" t="s">
        <v>37</v>
      </c>
      <c r="E25" s="62"/>
      <c r="F25" s="123" t="s">
        <v>37</v>
      </c>
      <c r="G25" s="62"/>
      <c r="H25" s="123" t="s">
        <v>187</v>
      </c>
      <c r="I25" s="62"/>
      <c r="J25" s="123" t="s">
        <v>249</v>
      </c>
      <c r="L25" s="124">
        <v>0.23</v>
      </c>
      <c r="M25" s="122"/>
      <c r="N25" s="124">
        <v>0.23</v>
      </c>
      <c r="P25" s="112">
        <v>235000</v>
      </c>
      <c r="Q25" s="62"/>
      <c r="R25" s="112">
        <v>203058769000</v>
      </c>
      <c r="S25" s="62"/>
      <c r="T25" s="112">
        <v>215218096269</v>
      </c>
      <c r="U25" s="62"/>
      <c r="V25" s="153">
        <v>0</v>
      </c>
      <c r="W25" s="152"/>
      <c r="X25" s="153">
        <v>0</v>
      </c>
      <c r="Y25" s="87"/>
      <c r="Z25" s="153">
        <v>0</v>
      </c>
      <c r="AA25" s="152"/>
      <c r="AB25" s="153">
        <v>0</v>
      </c>
      <c r="AC25" s="62"/>
      <c r="AD25" s="112">
        <f t="shared" si="1"/>
        <v>235000</v>
      </c>
      <c r="AE25" s="62"/>
      <c r="AF25" s="250">
        <v>870000</v>
      </c>
      <c r="AG25" s="62"/>
      <c r="AH25" s="112">
        <v>203058769000</v>
      </c>
      <c r="AI25" s="62"/>
      <c r="AJ25" s="112">
        <v>204338830313</v>
      </c>
      <c r="AK25" s="62"/>
      <c r="AL25" s="88">
        <f t="shared" si="0"/>
        <v>1.3382741337976848E-2</v>
      </c>
      <c r="AN25" s="96"/>
      <c r="AO25" s="251"/>
    </row>
    <row r="26" spans="1:41" s="54" customFormat="1" ht="30" customHeight="1">
      <c r="A26" s="354" t="s">
        <v>323</v>
      </c>
      <c r="B26" s="354"/>
      <c r="D26" s="123" t="s">
        <v>37</v>
      </c>
      <c r="E26" s="62"/>
      <c r="F26" s="123" t="s">
        <v>37</v>
      </c>
      <c r="G26" s="62"/>
      <c r="H26" s="123" t="s">
        <v>325</v>
      </c>
      <c r="I26" s="62"/>
      <c r="J26" s="123" t="s">
        <v>326</v>
      </c>
      <c r="L26" s="124">
        <v>0.23</v>
      </c>
      <c r="M26" s="122"/>
      <c r="N26" s="124">
        <v>0.23</v>
      </c>
      <c r="P26" s="112">
        <v>0</v>
      </c>
      <c r="Q26" s="62"/>
      <c r="R26" s="112">
        <v>0</v>
      </c>
      <c r="S26" s="62"/>
      <c r="T26" s="112">
        <v>0</v>
      </c>
      <c r="U26" s="62"/>
      <c r="V26" s="153">
        <v>335000</v>
      </c>
      <c r="W26" s="152"/>
      <c r="X26" s="153">
        <v>335053218750</v>
      </c>
      <c r="Y26" s="87"/>
      <c r="Z26" s="153">
        <v>335000</v>
      </c>
      <c r="AA26" s="152"/>
      <c r="AB26" s="153">
        <v>334946781250</v>
      </c>
      <c r="AC26" s="62"/>
      <c r="AD26" s="112">
        <f t="shared" si="1"/>
        <v>0</v>
      </c>
      <c r="AE26" s="62"/>
      <c r="AF26" s="250">
        <v>0</v>
      </c>
      <c r="AG26" s="62"/>
      <c r="AH26" s="112">
        <v>0</v>
      </c>
      <c r="AI26" s="62"/>
      <c r="AJ26" s="112">
        <v>0</v>
      </c>
      <c r="AK26" s="62"/>
      <c r="AL26" s="88">
        <f t="shared" si="0"/>
        <v>0</v>
      </c>
      <c r="AN26" s="96"/>
      <c r="AO26" s="251"/>
    </row>
    <row r="27" spans="1:41" s="54" customFormat="1" ht="30" customHeight="1">
      <c r="A27" s="354" t="s">
        <v>324</v>
      </c>
      <c r="B27" s="354"/>
      <c r="D27" s="123" t="s">
        <v>37</v>
      </c>
      <c r="E27" s="62"/>
      <c r="F27" s="123" t="s">
        <v>37</v>
      </c>
      <c r="G27" s="62"/>
      <c r="H27" s="123" t="s">
        <v>327</v>
      </c>
      <c r="I27" s="62"/>
      <c r="J27" s="123" t="s">
        <v>328</v>
      </c>
      <c r="L27" s="124">
        <v>0.23</v>
      </c>
      <c r="M27" s="122"/>
      <c r="N27" s="124">
        <v>0.23</v>
      </c>
      <c r="P27" s="112">
        <v>0</v>
      </c>
      <c r="Q27" s="62"/>
      <c r="R27" s="112">
        <v>0</v>
      </c>
      <c r="S27" s="62"/>
      <c r="T27" s="112">
        <v>0</v>
      </c>
      <c r="U27" s="62"/>
      <c r="V27" s="153">
        <v>98581</v>
      </c>
      <c r="W27" s="152"/>
      <c r="X27" s="153">
        <v>91000121100</v>
      </c>
      <c r="Y27" s="87"/>
      <c r="Z27" s="153">
        <v>0</v>
      </c>
      <c r="AA27" s="152"/>
      <c r="AB27" s="153">
        <v>0</v>
      </c>
      <c r="AC27" s="62"/>
      <c r="AD27" s="112">
        <f t="shared" si="1"/>
        <v>98581</v>
      </c>
      <c r="AE27" s="62"/>
      <c r="AF27" s="250">
        <v>798000</v>
      </c>
      <c r="AG27" s="62"/>
      <c r="AH27" s="112">
        <v>91000121100</v>
      </c>
      <c r="AI27" s="62"/>
      <c r="AJ27" s="112">
        <v>78624862472</v>
      </c>
      <c r="AK27" s="62"/>
      <c r="AL27" s="88">
        <f t="shared" si="0"/>
        <v>5.1493697775651659E-3</v>
      </c>
      <c r="AN27" s="96"/>
      <c r="AO27" s="251"/>
    </row>
    <row r="28" spans="1:41" s="22" customFormat="1" ht="30" customHeight="1" thickBot="1">
      <c r="A28" s="343" t="s">
        <v>12</v>
      </c>
      <c r="B28" s="343"/>
      <c r="D28" s="92"/>
      <c r="E28" s="59"/>
      <c r="F28" s="92"/>
      <c r="G28" s="59"/>
      <c r="H28" s="92"/>
      <c r="I28" s="59"/>
      <c r="J28" s="92"/>
      <c r="K28" s="59"/>
      <c r="L28" s="92"/>
      <c r="M28" s="59"/>
      <c r="N28" s="92"/>
      <c r="O28" s="59"/>
      <c r="P28" s="113">
        <f>SUM(P8:P27)</f>
        <v>6916974</v>
      </c>
      <c r="Q28" s="81"/>
      <c r="R28" s="113">
        <f>SUM(R8:R27)</f>
        <v>6131421582046</v>
      </c>
      <c r="S28" s="81"/>
      <c r="T28" s="113">
        <f>SUM(T8:T27)</f>
        <v>6444625751807</v>
      </c>
      <c r="U28" s="81"/>
      <c r="V28" s="113">
        <f>SUM(V8:V27)</f>
        <v>438581</v>
      </c>
      <c r="W28" s="81"/>
      <c r="X28" s="113">
        <f>SUM(X8:X27)</f>
        <v>430449136443</v>
      </c>
      <c r="Y28" s="81"/>
      <c r="Z28" s="113">
        <f>SUM(Z8:Z27)</f>
        <v>881171</v>
      </c>
      <c r="AA28" s="81"/>
      <c r="AB28" s="113">
        <f>SUM(AB8:AB27)</f>
        <v>747777440150</v>
      </c>
      <c r="AC28" s="81"/>
      <c r="AD28" s="113">
        <f>SUM(AD8:AD27)</f>
        <v>6474384</v>
      </c>
      <c r="AE28" s="20"/>
      <c r="AF28" s="160"/>
      <c r="AG28" s="81"/>
      <c r="AH28" s="113">
        <f>SUM(AH8:AH27)</f>
        <v>5892268050245</v>
      </c>
      <c r="AI28" s="81"/>
      <c r="AJ28" s="113">
        <f>SUM(AJ8:AJ27)</f>
        <v>5972204157418</v>
      </c>
      <c r="AK28" s="20"/>
      <c r="AL28" s="217">
        <f>SUM(AL8:AL27)</f>
        <v>0.39113693336645405</v>
      </c>
      <c r="AO28" s="46"/>
    </row>
    <row r="29" spans="1:41" ht="30" customHeight="1" thickTop="1"/>
    <row r="33" spans="28:36" ht="30" customHeight="1">
      <c r="AB33" s="96"/>
    </row>
    <row r="34" spans="28:36" ht="30" customHeight="1">
      <c r="AB34" s="96"/>
    </row>
    <row r="35" spans="28:36" ht="30" customHeight="1">
      <c r="AB35" s="96"/>
      <c r="AJ35" s="330"/>
    </row>
    <row r="36" spans="28:36" ht="30" customHeight="1">
      <c r="AJ36" s="96"/>
    </row>
    <row r="37" spans="28:36" ht="30" customHeight="1">
      <c r="AJ37" s="330"/>
    </row>
  </sheetData>
  <mergeCells count="41">
    <mergeCell ref="V6:X6"/>
    <mergeCell ref="Z6:AB6"/>
    <mergeCell ref="A7:B7"/>
    <mergeCell ref="L6:L7"/>
    <mergeCell ref="T6:T7"/>
    <mergeCell ref="J6:J7"/>
    <mergeCell ref="D6:D7"/>
    <mergeCell ref="N6:N7"/>
    <mergeCell ref="P6:P7"/>
    <mergeCell ref="R6:R7"/>
    <mergeCell ref="H6:H7"/>
    <mergeCell ref="A1:AL1"/>
    <mergeCell ref="A2:AL2"/>
    <mergeCell ref="A3:AL3"/>
    <mergeCell ref="A5:O5"/>
    <mergeCell ref="P5:T5"/>
    <mergeCell ref="V5:AB5"/>
    <mergeCell ref="AD5:AL5"/>
    <mergeCell ref="A4:AL4"/>
    <mergeCell ref="A11:B11"/>
    <mergeCell ref="A10:B10"/>
    <mergeCell ref="F6:F7"/>
    <mergeCell ref="A13:B13"/>
    <mergeCell ref="A14:B14"/>
    <mergeCell ref="A8:B8"/>
    <mergeCell ref="A9:B9"/>
    <mergeCell ref="A28:B28"/>
    <mergeCell ref="A12:B12"/>
    <mergeCell ref="A16:B16"/>
    <mergeCell ref="A17:B17"/>
    <mergeCell ref="A21:B21"/>
    <mergeCell ref="A23:B23"/>
    <mergeCell ref="A25:B25"/>
    <mergeCell ref="A18:B18"/>
    <mergeCell ref="A24:B24"/>
    <mergeCell ref="A19:B19"/>
    <mergeCell ref="A20:B20"/>
    <mergeCell ref="A26:B26"/>
    <mergeCell ref="A27:B27"/>
    <mergeCell ref="A22:B22"/>
    <mergeCell ref="A15:B15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7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s="50" customFormat="1" ht="30" customHeight="1">
      <c r="A4" s="351" t="s">
        <v>151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</row>
    <row r="5" spans="1:17" ht="30" customHeight="1">
      <c r="A5" s="343" t="s">
        <v>101</v>
      </c>
      <c r="B5" s="343"/>
      <c r="D5" s="343" t="s">
        <v>102</v>
      </c>
      <c r="F5" s="343" t="s">
        <v>103</v>
      </c>
      <c r="H5" s="343" t="s">
        <v>22</v>
      </c>
      <c r="J5" s="343" t="s">
        <v>104</v>
      </c>
      <c r="K5" s="343"/>
      <c r="M5" s="364" t="s">
        <v>99</v>
      </c>
      <c r="O5" s="343" t="s">
        <v>105</v>
      </c>
      <c r="Q5" s="364" t="s">
        <v>100</v>
      </c>
    </row>
    <row r="6" spans="1:17" ht="19.5" customHeight="1">
      <c r="A6" s="349"/>
      <c r="B6" s="349"/>
      <c r="D6" s="349"/>
      <c r="F6" s="349"/>
      <c r="H6" s="365"/>
      <c r="J6" s="349"/>
      <c r="K6" s="349"/>
      <c r="M6" s="364"/>
      <c r="O6" s="349"/>
      <c r="Q6" s="364"/>
    </row>
    <row r="7" spans="1:17" s="41" customFormat="1" ht="30" customHeight="1">
      <c r="A7" s="361" t="s">
        <v>106</v>
      </c>
      <c r="B7" s="361"/>
      <c r="D7" s="361" t="s">
        <v>106</v>
      </c>
      <c r="F7" s="51" t="s">
        <v>131</v>
      </c>
      <c r="H7" s="103">
        <v>445000</v>
      </c>
      <c r="I7" s="104"/>
      <c r="J7" s="363">
        <v>450000000000</v>
      </c>
      <c r="K7" s="363"/>
      <c r="L7" s="104"/>
      <c r="M7" s="254">
        <v>2182191780</v>
      </c>
      <c r="N7" s="104"/>
      <c r="O7" s="105">
        <v>1000000</v>
      </c>
      <c r="Q7" s="108">
        <v>0.32</v>
      </c>
    </row>
    <row r="8" spans="1:17" s="41" customFormat="1" ht="30" customHeight="1">
      <c r="A8" s="362"/>
      <c r="B8" s="362"/>
      <c r="D8" s="362"/>
      <c r="F8" s="41" t="s">
        <v>132</v>
      </c>
      <c r="H8" s="105">
        <v>200000</v>
      </c>
      <c r="I8" s="104"/>
      <c r="J8" s="360">
        <v>200000000000</v>
      </c>
      <c r="K8" s="360"/>
      <c r="L8" s="104"/>
      <c r="M8" s="255">
        <v>1652054790</v>
      </c>
      <c r="N8" s="104"/>
      <c r="O8" s="105">
        <v>1000000</v>
      </c>
      <c r="Q8" s="215">
        <v>0.33</v>
      </c>
    </row>
    <row r="9" spans="1:17" ht="30" customHeight="1">
      <c r="A9" s="362"/>
      <c r="B9" s="362"/>
      <c r="D9" s="362"/>
      <c r="F9" s="41" t="s">
        <v>155</v>
      </c>
      <c r="H9" s="105">
        <v>500000</v>
      </c>
      <c r="I9" s="106"/>
      <c r="J9" s="360">
        <v>500000000000</v>
      </c>
      <c r="K9" s="360"/>
      <c r="L9" s="106"/>
      <c r="M9" s="255">
        <v>3281250000</v>
      </c>
      <c r="N9" s="106"/>
      <c r="O9" s="105">
        <v>1000000</v>
      </c>
      <c r="Q9" s="109">
        <v>0.379</v>
      </c>
    </row>
    <row r="10" spans="1:17" ht="30" customHeight="1">
      <c r="A10" s="362"/>
      <c r="B10" s="362"/>
      <c r="D10" s="362"/>
      <c r="F10" s="41" t="s">
        <v>319</v>
      </c>
      <c r="H10" s="105">
        <v>1000000</v>
      </c>
      <c r="I10" s="106"/>
      <c r="J10" s="360">
        <v>1000000000000</v>
      </c>
      <c r="K10" s="360"/>
      <c r="L10" s="106"/>
      <c r="M10" s="255">
        <v>8743123380</v>
      </c>
      <c r="N10" s="106"/>
      <c r="O10" s="105">
        <v>1000000</v>
      </c>
      <c r="Q10" s="215">
        <v>0.43</v>
      </c>
    </row>
    <row r="11" spans="1:17" ht="30" customHeight="1">
      <c r="A11" s="362"/>
      <c r="B11" s="362"/>
      <c r="D11" s="362"/>
      <c r="F11" s="41" t="s">
        <v>250</v>
      </c>
      <c r="H11" s="105">
        <v>400000</v>
      </c>
      <c r="I11" s="107"/>
      <c r="J11" s="360">
        <v>400062500000</v>
      </c>
      <c r="K11" s="360"/>
      <c r="L11" s="300"/>
      <c r="M11" s="255">
        <v>2327059470</v>
      </c>
      <c r="N11" s="107"/>
      <c r="O11" s="105">
        <v>1000000</v>
      </c>
      <c r="Q11" s="110">
        <v>0.35499999999999998</v>
      </c>
    </row>
    <row r="12" spans="1:17" ht="30" customHeight="1">
      <c r="A12" s="362"/>
      <c r="B12" s="362"/>
      <c r="D12" s="362"/>
      <c r="F12" s="41" t="s">
        <v>272</v>
      </c>
      <c r="H12" s="105">
        <v>247264</v>
      </c>
      <c r="I12" s="107"/>
      <c r="J12" s="360">
        <v>228479332634</v>
      </c>
      <c r="K12" s="360"/>
      <c r="L12" s="300"/>
      <c r="M12" s="255">
        <v>1525581372</v>
      </c>
      <c r="N12" s="107"/>
      <c r="O12" s="105">
        <v>1000000</v>
      </c>
      <c r="Q12" s="108">
        <v>0.23</v>
      </c>
    </row>
    <row r="13" spans="1:17" ht="30" customHeight="1">
      <c r="A13" s="362"/>
      <c r="B13" s="362"/>
      <c r="D13" s="362"/>
      <c r="F13" s="41" t="s">
        <v>296</v>
      </c>
      <c r="H13" s="105">
        <v>117000</v>
      </c>
      <c r="I13" s="107"/>
      <c r="J13" s="360">
        <v>108148449142</v>
      </c>
      <c r="K13" s="360"/>
      <c r="L13" s="300"/>
      <c r="M13" s="255">
        <v>8149253730</v>
      </c>
      <c r="N13" s="107"/>
      <c r="O13" s="105">
        <v>1000000</v>
      </c>
      <c r="Q13" s="108">
        <v>0.23</v>
      </c>
    </row>
    <row r="14" spans="1:17" ht="30" customHeight="1">
      <c r="A14" s="362"/>
      <c r="B14" s="362"/>
      <c r="D14" s="362"/>
      <c r="F14" s="41" t="s">
        <v>316</v>
      </c>
      <c r="H14" s="105">
        <v>20534</v>
      </c>
      <c r="I14" s="107"/>
      <c r="J14" s="360">
        <v>18950361269</v>
      </c>
      <c r="K14" s="360"/>
      <c r="L14" s="300"/>
      <c r="M14" s="255">
        <v>2800000020</v>
      </c>
      <c r="N14" s="107"/>
      <c r="O14" s="105">
        <v>1000000</v>
      </c>
      <c r="Q14" s="108">
        <v>0.23</v>
      </c>
    </row>
    <row r="15" spans="1:17" ht="30" customHeight="1">
      <c r="A15" s="362"/>
      <c r="B15" s="362"/>
      <c r="D15" s="362"/>
      <c r="F15" s="41" t="s">
        <v>317</v>
      </c>
      <c r="H15" s="105">
        <v>263352</v>
      </c>
      <c r="I15" s="107"/>
      <c r="J15" s="360">
        <v>250481987760</v>
      </c>
      <c r="K15" s="360"/>
      <c r="L15" s="300"/>
      <c r="M15" s="255">
        <v>38700000000</v>
      </c>
      <c r="N15" s="107"/>
      <c r="O15" s="105">
        <v>1000000</v>
      </c>
      <c r="Q15" s="108">
        <v>0.23</v>
      </c>
    </row>
    <row r="16" spans="1:17" ht="30" customHeight="1">
      <c r="A16" s="362"/>
      <c r="B16" s="362"/>
      <c r="D16" s="362"/>
      <c r="F16" s="41" t="s">
        <v>318</v>
      </c>
      <c r="H16" s="105">
        <v>242810</v>
      </c>
      <c r="I16" s="107"/>
      <c r="J16" s="360">
        <v>233585648100</v>
      </c>
      <c r="K16" s="360"/>
      <c r="L16" s="300"/>
      <c r="M16" s="255">
        <v>29237837842</v>
      </c>
      <c r="N16" s="107"/>
      <c r="O16" s="105">
        <v>1000000</v>
      </c>
      <c r="Q16" s="108">
        <v>0.23</v>
      </c>
    </row>
    <row r="17" spans="1:17" ht="30" customHeight="1">
      <c r="A17" s="362"/>
      <c r="B17" s="362"/>
      <c r="D17" s="362"/>
      <c r="F17" s="41" t="s">
        <v>342</v>
      </c>
      <c r="H17" s="105">
        <v>98581</v>
      </c>
      <c r="I17" s="107"/>
      <c r="J17" s="360">
        <v>91000121100</v>
      </c>
      <c r="K17" s="360"/>
      <c r="L17" s="300"/>
      <c r="M17" s="255">
        <v>8181250000</v>
      </c>
      <c r="N17" s="107"/>
      <c r="O17" s="105">
        <v>1000000</v>
      </c>
      <c r="Q17" s="108">
        <v>0.23</v>
      </c>
    </row>
  </sheetData>
  <mergeCells count="25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7:K17"/>
    <mergeCell ref="A7:B17"/>
    <mergeCell ref="D7:D17"/>
    <mergeCell ref="J14:K14"/>
    <mergeCell ref="J16:K16"/>
    <mergeCell ref="J15:K15"/>
    <mergeCell ref="J10:K10"/>
    <mergeCell ref="J9:K9"/>
    <mergeCell ref="J7:K7"/>
    <mergeCell ref="J8:K8"/>
    <mergeCell ref="J11:K11"/>
    <mergeCell ref="J13:K13"/>
    <mergeCell ref="J12:K12"/>
  </mergeCells>
  <phoneticPr fontId="38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6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6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6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6" s="13" customFormat="1" ht="30" customHeight="1">
      <c r="A4" s="351" t="s">
        <v>61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</row>
    <row r="5" spans="1:16" s="13" customFormat="1" ht="30" customHeight="1">
      <c r="A5" s="351" t="s">
        <v>62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</row>
    <row r="6" spans="1:16" ht="9" customHeight="1"/>
    <row r="7" spans="1:16" ht="30" customHeight="1">
      <c r="C7" s="365" t="s">
        <v>321</v>
      </c>
      <c r="D7" s="365"/>
      <c r="E7" s="365"/>
      <c r="F7" s="365"/>
      <c r="G7" s="365"/>
      <c r="H7" s="365"/>
      <c r="I7" s="365"/>
      <c r="J7" s="365"/>
      <c r="K7" s="365"/>
      <c r="L7" s="365"/>
      <c r="M7" s="365"/>
    </row>
    <row r="8" spans="1:16" ht="42">
      <c r="A8" s="1" t="s">
        <v>63</v>
      </c>
      <c r="C8" s="17" t="s">
        <v>6</v>
      </c>
      <c r="E8" s="17" t="s">
        <v>64</v>
      </c>
      <c r="G8" s="28" t="s">
        <v>65</v>
      </c>
      <c r="I8" s="17" t="s">
        <v>66</v>
      </c>
      <c r="K8" s="28" t="s">
        <v>67</v>
      </c>
      <c r="M8" s="9" t="s">
        <v>129</v>
      </c>
    </row>
    <row r="9" spans="1:16" ht="30" customHeight="1">
      <c r="A9" s="296" t="s">
        <v>59</v>
      </c>
      <c r="B9" s="166"/>
      <c r="C9" s="24">
        <v>460891</v>
      </c>
      <c r="D9" s="23"/>
      <c r="E9" s="24">
        <v>720890</v>
      </c>
      <c r="F9" s="23"/>
      <c r="G9" s="24">
        <v>735000</v>
      </c>
      <c r="H9" s="23"/>
      <c r="I9" s="311">
        <v>1.9599999999999999E-2</v>
      </c>
      <c r="J9" s="23"/>
      <c r="K9" s="24">
        <f>C9*G9*(1-0.00054375)</f>
        <v>338570687031.28125</v>
      </c>
      <c r="L9" s="166"/>
      <c r="M9" s="10" t="s">
        <v>130</v>
      </c>
      <c r="N9" s="36"/>
    </row>
    <row r="10" spans="1:16" ht="30" customHeight="1">
      <c r="A10" s="296" t="s">
        <v>40</v>
      </c>
      <c r="B10" s="166"/>
      <c r="C10" s="24">
        <v>548413</v>
      </c>
      <c r="D10" s="23"/>
      <c r="E10" s="24">
        <v>700110</v>
      </c>
      <c r="F10" s="23"/>
      <c r="G10" s="24">
        <v>714500</v>
      </c>
      <c r="H10" s="23"/>
      <c r="I10" s="311">
        <v>2.06E-2</v>
      </c>
      <c r="J10" s="23"/>
      <c r="K10" s="24">
        <f t="shared" ref="K10:K13" si="0">C10*G10*(1-0.00054375)</f>
        <v>391628024908.12811</v>
      </c>
      <c r="L10" s="166"/>
      <c r="M10" s="10" t="s">
        <v>130</v>
      </c>
      <c r="N10" s="36"/>
    </row>
    <row r="11" spans="1:16" ht="30" customHeight="1">
      <c r="A11" s="296" t="s">
        <v>229</v>
      </c>
      <c r="B11" s="166"/>
      <c r="C11" s="24">
        <v>600000</v>
      </c>
      <c r="D11" s="23"/>
      <c r="E11" s="24">
        <v>950000</v>
      </c>
      <c r="F11" s="23"/>
      <c r="G11" s="24">
        <v>988643</v>
      </c>
      <c r="H11" s="23"/>
      <c r="I11" s="311">
        <v>4.07E-2</v>
      </c>
      <c r="J11" s="23"/>
      <c r="K11" s="24">
        <f t="shared" si="0"/>
        <v>592863255221.25</v>
      </c>
      <c r="L11" s="166"/>
      <c r="M11" s="10" t="s">
        <v>130</v>
      </c>
      <c r="N11" s="36"/>
    </row>
    <row r="12" spans="1:16" ht="30" customHeight="1">
      <c r="A12" s="296" t="s">
        <v>245</v>
      </c>
      <c r="B12" s="166"/>
      <c r="C12" s="24">
        <v>235000</v>
      </c>
      <c r="D12" s="23"/>
      <c r="E12" s="24">
        <v>866450</v>
      </c>
      <c r="F12" s="23"/>
      <c r="G12" s="24">
        <v>870000</v>
      </c>
      <c r="H12" s="23"/>
      <c r="I12" s="311">
        <v>4.1000000000000003E-3</v>
      </c>
      <c r="J12" s="23"/>
      <c r="K12" s="24">
        <f>C12*G12*(1-0.00054375)</f>
        <v>204338830312.5</v>
      </c>
      <c r="L12" s="166"/>
      <c r="M12" s="10" t="s">
        <v>130</v>
      </c>
      <c r="N12" s="36"/>
    </row>
    <row r="13" spans="1:16" ht="30" customHeight="1">
      <c r="A13" s="296" t="s">
        <v>267</v>
      </c>
      <c r="B13" s="166"/>
      <c r="C13" s="24">
        <v>136580</v>
      </c>
      <c r="D13" s="23"/>
      <c r="E13" s="24">
        <v>832170</v>
      </c>
      <c r="F13" s="23"/>
      <c r="G13" s="24">
        <v>861000</v>
      </c>
      <c r="H13" s="23"/>
      <c r="I13" s="311">
        <v>3.4599999999999999E-2</v>
      </c>
      <c r="J13" s="23"/>
      <c r="K13" s="24">
        <f t="shared" si="0"/>
        <v>117531437512.125</v>
      </c>
      <c r="L13" s="166"/>
      <c r="M13" s="10" t="s">
        <v>130</v>
      </c>
      <c r="N13" s="36"/>
    </row>
    <row r="14" spans="1:16" ht="30" customHeight="1" thickBot="1">
      <c r="A14" s="11" t="s">
        <v>12</v>
      </c>
      <c r="B14" s="166"/>
      <c r="C14" s="298">
        <f>SUM(C9:C13)</f>
        <v>1980884</v>
      </c>
      <c r="D14" s="23"/>
      <c r="E14" s="24"/>
      <c r="F14" s="23"/>
      <c r="G14" s="24"/>
      <c r="H14" s="23"/>
      <c r="I14" s="297"/>
      <c r="J14" s="23"/>
      <c r="K14" s="298">
        <f>SUM(K9:K13)</f>
        <v>1644932234985.2844</v>
      </c>
      <c r="L14" s="166"/>
      <c r="M14" s="10"/>
      <c r="N14" s="36"/>
    </row>
    <row r="15" spans="1:16" ht="30" customHeight="1" thickTop="1">
      <c r="A15" s="1"/>
      <c r="B15" s="166"/>
      <c r="C15" s="24"/>
      <c r="D15" s="23"/>
      <c r="E15" s="24"/>
      <c r="F15" s="23"/>
      <c r="G15" s="24"/>
      <c r="H15" s="23"/>
      <c r="I15" s="297"/>
      <c r="J15" s="23"/>
      <c r="K15" s="24"/>
      <c r="L15" s="166"/>
      <c r="M15" s="10"/>
      <c r="N15" s="36"/>
      <c r="P15" s="98"/>
    </row>
    <row r="16" spans="1:16" ht="30" customHeight="1">
      <c r="P16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18"/>
    </row>
    <row r="2" spans="1:48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18"/>
    </row>
    <row r="3" spans="1:48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18"/>
    </row>
    <row r="4" spans="1:48" s="13" customFormat="1" ht="30" customHeight="1">
      <c r="A4" s="351" t="s">
        <v>162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</row>
    <row r="5" spans="1:48" ht="30" customHeight="1">
      <c r="H5" s="352" t="s">
        <v>297</v>
      </c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B5" s="352" t="s">
        <v>321</v>
      </c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</row>
    <row r="6" spans="1:48" ht="36.75" customHeight="1">
      <c r="A6" s="352" t="s">
        <v>13</v>
      </c>
      <c r="B6" s="352"/>
      <c r="C6" s="352"/>
      <c r="D6" s="352"/>
      <c r="E6" s="352"/>
      <c r="F6" s="352"/>
      <c r="H6" s="352" t="s">
        <v>14</v>
      </c>
      <c r="I6" s="352"/>
      <c r="J6" s="352"/>
      <c r="L6" s="352" t="s">
        <v>15</v>
      </c>
      <c r="M6" s="352"/>
      <c r="N6" s="352"/>
      <c r="P6" s="352" t="s">
        <v>16</v>
      </c>
      <c r="Q6" s="352"/>
      <c r="R6" s="352"/>
      <c r="S6" s="352"/>
      <c r="T6" s="352"/>
      <c r="V6" s="352" t="s">
        <v>17</v>
      </c>
      <c r="W6" s="352"/>
      <c r="X6" s="352"/>
      <c r="Y6" s="352"/>
      <c r="Z6" s="352"/>
      <c r="AB6" s="352" t="s">
        <v>14</v>
      </c>
      <c r="AC6" s="352"/>
      <c r="AD6" s="352"/>
      <c r="AE6" s="352"/>
      <c r="AF6" s="352"/>
      <c r="AH6" s="352" t="s">
        <v>15</v>
      </c>
      <c r="AI6" s="352"/>
      <c r="AJ6" s="352"/>
      <c r="AL6" s="352" t="s">
        <v>16</v>
      </c>
      <c r="AM6" s="352"/>
      <c r="AN6" s="352"/>
      <c r="AP6" s="352" t="s">
        <v>17</v>
      </c>
      <c r="AQ6" s="352"/>
      <c r="AR6" s="352"/>
    </row>
    <row r="7" spans="1:48" ht="38.25" customHeight="1">
      <c r="A7" s="366"/>
      <c r="B7" s="366"/>
      <c r="C7" s="366"/>
      <c r="D7" s="366"/>
      <c r="E7" s="366"/>
      <c r="F7" s="366"/>
      <c r="H7" s="367"/>
      <c r="I7" s="367"/>
      <c r="J7" s="367"/>
      <c r="K7" s="14"/>
      <c r="L7" s="367"/>
      <c r="M7" s="367"/>
      <c r="N7" s="367"/>
      <c r="O7" s="14"/>
      <c r="P7" s="366"/>
      <c r="Q7" s="366"/>
      <c r="R7" s="366"/>
      <c r="S7" s="366"/>
      <c r="T7" s="366"/>
      <c r="U7" s="14"/>
      <c r="V7" s="370"/>
      <c r="W7" s="370"/>
      <c r="X7" s="370"/>
      <c r="Y7" s="370"/>
      <c r="Z7" s="370"/>
      <c r="AA7" s="14"/>
      <c r="AB7" s="367"/>
      <c r="AC7" s="367"/>
      <c r="AD7" s="367"/>
      <c r="AE7" s="367"/>
      <c r="AF7" s="367"/>
      <c r="AG7" s="14"/>
      <c r="AH7" s="367"/>
      <c r="AI7" s="367"/>
      <c r="AJ7" s="367"/>
      <c r="AK7" s="14"/>
      <c r="AL7" s="366"/>
      <c r="AM7" s="366"/>
      <c r="AN7" s="366"/>
      <c r="AO7" s="14"/>
      <c r="AP7" s="370"/>
      <c r="AQ7" s="370"/>
      <c r="AR7" s="370"/>
    </row>
    <row r="8" spans="1:48" s="13" customFormat="1" ht="30" customHeight="1">
      <c r="A8" s="368" t="s">
        <v>18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</row>
    <row r="9" spans="1:48" ht="30" customHeight="1">
      <c r="B9" s="352" t="s">
        <v>297</v>
      </c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X9" s="352" t="s">
        <v>321</v>
      </c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9" t="s">
        <v>21</v>
      </c>
      <c r="G10" s="369"/>
      <c r="H10" s="369"/>
      <c r="I10" s="26"/>
      <c r="J10" s="353" t="s">
        <v>22</v>
      </c>
      <c r="K10" s="353"/>
      <c r="L10" s="353"/>
      <c r="M10" s="26"/>
      <c r="N10" s="353" t="s">
        <v>15</v>
      </c>
      <c r="O10" s="353"/>
      <c r="P10" s="353"/>
      <c r="Q10" s="26"/>
      <c r="R10" s="353" t="s">
        <v>16</v>
      </c>
      <c r="S10" s="353"/>
      <c r="T10" s="353"/>
      <c r="U10" s="353"/>
      <c r="V10" s="353"/>
      <c r="X10" s="353" t="s">
        <v>19</v>
      </c>
      <c r="Y10" s="353"/>
      <c r="Z10" s="353"/>
      <c r="AA10" s="353"/>
      <c r="AB10" s="353"/>
      <c r="AC10" s="26"/>
      <c r="AD10" s="353" t="s">
        <v>20</v>
      </c>
      <c r="AE10" s="353"/>
      <c r="AF10" s="353"/>
      <c r="AG10" s="353"/>
      <c r="AH10" s="353"/>
      <c r="AI10" s="26"/>
      <c r="AJ10" s="369" t="s">
        <v>21</v>
      </c>
      <c r="AK10" s="369"/>
      <c r="AL10" s="369"/>
      <c r="AM10" s="26"/>
      <c r="AN10" s="353" t="s">
        <v>22</v>
      </c>
      <c r="AO10" s="353"/>
      <c r="AP10" s="353"/>
      <c r="AQ10" s="26"/>
      <c r="AR10" s="353" t="s">
        <v>15</v>
      </c>
      <c r="AS10" s="353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6" t="s">
        <v>23</v>
      </c>
      <c r="G11" s="366"/>
      <c r="H11" s="366"/>
      <c r="I11" s="14"/>
      <c r="J11" s="367"/>
      <c r="K11" s="367"/>
      <c r="L11" s="367"/>
      <c r="M11" s="14"/>
      <c r="N11" s="367"/>
      <c r="O11" s="367"/>
      <c r="P11" s="367"/>
      <c r="Q11" s="14"/>
      <c r="R11" s="366"/>
      <c r="S11" s="366"/>
      <c r="T11" s="366"/>
      <c r="U11" s="366"/>
      <c r="V11" s="366"/>
      <c r="W11" s="14"/>
      <c r="X11" s="366"/>
      <c r="Y11" s="366"/>
      <c r="Z11" s="366"/>
      <c r="AA11" s="366"/>
      <c r="AB11" s="366"/>
      <c r="AC11" s="14"/>
      <c r="AD11" s="366"/>
      <c r="AE11" s="366"/>
      <c r="AF11" s="366"/>
      <c r="AG11" s="366"/>
      <c r="AH11" s="366"/>
      <c r="AI11" s="14"/>
      <c r="AJ11" s="366"/>
      <c r="AK11" s="366"/>
      <c r="AL11" s="366"/>
      <c r="AM11" s="14"/>
      <c r="AN11" s="367"/>
      <c r="AO11" s="367"/>
      <c r="AP11" s="367"/>
      <c r="AQ11" s="14"/>
      <c r="AR11" s="367"/>
      <c r="AS11" s="367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9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710937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4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4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4" s="13" customFormat="1" ht="30" customHeight="1">
      <c r="A4" s="351" t="s">
        <v>138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D4" s="44"/>
      <c r="AE4" s="117"/>
      <c r="AF4" s="117"/>
      <c r="AG4" s="117"/>
    </row>
    <row r="5" spans="1:34" ht="30" customHeight="1">
      <c r="D5" s="119"/>
      <c r="E5" s="352" t="s">
        <v>297</v>
      </c>
      <c r="F5" s="352"/>
      <c r="G5" s="352"/>
      <c r="H5" s="352"/>
      <c r="I5" s="352"/>
      <c r="K5" s="374" t="s">
        <v>2</v>
      </c>
      <c r="L5" s="374"/>
      <c r="M5" s="374"/>
      <c r="N5" s="374"/>
      <c r="O5" s="374"/>
      <c r="P5" s="374"/>
      <c r="Q5" s="374"/>
      <c r="S5" s="352" t="s">
        <v>321</v>
      </c>
      <c r="T5" s="352"/>
      <c r="U5" s="352"/>
      <c r="V5" s="352"/>
      <c r="W5" s="352"/>
      <c r="X5" s="352"/>
      <c r="Y5" s="352"/>
      <c r="Z5" s="352"/>
      <c r="AA5" s="352"/>
    </row>
    <row r="6" spans="1:34" ht="30" customHeight="1">
      <c r="D6" s="343" t="s">
        <v>27</v>
      </c>
      <c r="E6" s="343"/>
      <c r="F6" s="26"/>
      <c r="G6" s="348" t="s">
        <v>7</v>
      </c>
      <c r="H6" s="26"/>
      <c r="I6" s="348" t="s">
        <v>8</v>
      </c>
      <c r="K6" s="353" t="s">
        <v>24</v>
      </c>
      <c r="L6" s="353"/>
      <c r="M6" s="353"/>
      <c r="N6" s="26"/>
      <c r="O6" s="353" t="s">
        <v>25</v>
      </c>
      <c r="P6" s="353"/>
      <c r="Q6" s="353"/>
      <c r="S6" s="348" t="s">
        <v>6</v>
      </c>
      <c r="T6" s="26"/>
      <c r="U6" s="346" t="s">
        <v>158</v>
      </c>
      <c r="V6" s="79"/>
      <c r="W6" s="344" t="s">
        <v>7</v>
      </c>
      <c r="X6" s="79"/>
      <c r="Y6" s="344" t="s">
        <v>8</v>
      </c>
      <c r="Z6" s="79"/>
      <c r="AA6" s="346" t="s">
        <v>11</v>
      </c>
    </row>
    <row r="7" spans="1:34" ht="30" customHeight="1">
      <c r="A7" s="352" t="s">
        <v>26</v>
      </c>
      <c r="B7" s="352"/>
      <c r="D7" s="343"/>
      <c r="E7" s="343"/>
      <c r="G7" s="349"/>
      <c r="I7" s="349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49"/>
      <c r="U7" s="347"/>
      <c r="W7" s="345"/>
      <c r="Y7" s="345"/>
      <c r="AA7" s="347"/>
    </row>
    <row r="8" spans="1:34" ht="30" customHeight="1">
      <c r="A8" s="373" t="s">
        <v>180</v>
      </c>
      <c r="B8" s="373"/>
      <c r="C8" s="166"/>
      <c r="D8" s="372">
        <v>4945156</v>
      </c>
      <c r="E8" s="372"/>
      <c r="F8" s="172"/>
      <c r="G8" s="173">
        <v>55824132581</v>
      </c>
      <c r="H8" s="172"/>
      <c r="I8" s="173">
        <v>62827687738.620003</v>
      </c>
      <c r="J8" s="172"/>
      <c r="K8" s="173">
        <v>0</v>
      </c>
      <c r="L8" s="172"/>
      <c r="M8" s="173">
        <v>0</v>
      </c>
      <c r="N8" s="172"/>
      <c r="O8" s="173">
        <v>0</v>
      </c>
      <c r="P8" s="172"/>
      <c r="Q8" s="173">
        <v>0</v>
      </c>
      <c r="R8" s="172"/>
      <c r="S8" s="173">
        <f t="shared" ref="S8:S26" si="0">D8+K8-O8</f>
        <v>4945156</v>
      </c>
      <c r="T8" s="172"/>
      <c r="U8" s="24">
        <v>13203</v>
      </c>
      <c r="V8" s="172"/>
      <c r="W8" s="173">
        <v>55824132581</v>
      </c>
      <c r="X8" s="172"/>
      <c r="Y8" s="173">
        <v>65140725610.263603</v>
      </c>
      <c r="Z8" s="172"/>
      <c r="AA8" s="175">
        <f t="shared" ref="AA8:AA26" si="1">Y8/15268832083987</f>
        <v>4.2662546324403645E-3</v>
      </c>
      <c r="AE8" s="176"/>
      <c r="AF8" s="176"/>
      <c r="AG8" s="176"/>
      <c r="AH8" s="177"/>
    </row>
    <row r="9" spans="1:34" ht="30" customHeight="1">
      <c r="A9" s="373" t="s">
        <v>193</v>
      </c>
      <c r="B9" s="373"/>
      <c r="C9" s="166"/>
      <c r="D9" s="372">
        <v>8813094</v>
      </c>
      <c r="E9" s="372"/>
      <c r="F9" s="172"/>
      <c r="G9" s="173">
        <v>87077206428</v>
      </c>
      <c r="H9" s="172"/>
      <c r="I9" s="173">
        <v>105191409987.95599</v>
      </c>
      <c r="J9" s="172"/>
      <c r="K9" s="173">
        <v>0</v>
      </c>
      <c r="L9" s="172"/>
      <c r="M9" s="173">
        <v>0</v>
      </c>
      <c r="N9" s="172"/>
      <c r="O9" s="173">
        <v>0</v>
      </c>
      <c r="P9" s="172"/>
      <c r="Q9" s="173">
        <v>0</v>
      </c>
      <c r="R9" s="172"/>
      <c r="S9" s="173">
        <f t="shared" si="0"/>
        <v>8813094</v>
      </c>
      <c r="T9" s="172"/>
      <c r="U9" s="24">
        <v>12995</v>
      </c>
      <c r="V9" s="172"/>
      <c r="W9" s="173">
        <v>87077206428</v>
      </c>
      <c r="X9" s="172"/>
      <c r="Y9" s="173">
        <v>114262746369.981</v>
      </c>
      <c r="Z9" s="172"/>
      <c r="AA9" s="175">
        <f t="shared" si="1"/>
        <v>7.4833979273249496E-3</v>
      </c>
      <c r="AE9" s="176"/>
      <c r="AF9" s="176"/>
      <c r="AG9" s="176"/>
      <c r="AH9" s="177"/>
    </row>
    <row r="10" spans="1:34" ht="30" customHeight="1">
      <c r="A10" s="373" t="s">
        <v>181</v>
      </c>
      <c r="B10" s="373"/>
      <c r="C10" s="166"/>
      <c r="D10" s="372">
        <v>740000</v>
      </c>
      <c r="E10" s="372"/>
      <c r="F10" s="24"/>
      <c r="G10" s="173">
        <v>10023814152</v>
      </c>
      <c r="H10" s="173"/>
      <c r="I10" s="173">
        <v>14353734675</v>
      </c>
      <c r="J10" s="173"/>
      <c r="K10" s="173">
        <v>0</v>
      </c>
      <c r="L10" s="172"/>
      <c r="M10" s="173">
        <v>0</v>
      </c>
      <c r="N10" s="172"/>
      <c r="O10" s="173">
        <v>0</v>
      </c>
      <c r="P10" s="172"/>
      <c r="Q10" s="173">
        <v>0</v>
      </c>
      <c r="R10" s="172"/>
      <c r="S10" s="173">
        <f t="shared" si="0"/>
        <v>740000</v>
      </c>
      <c r="T10" s="172"/>
      <c r="U10" s="24">
        <v>19480</v>
      </c>
      <c r="V10" s="172"/>
      <c r="W10" s="173">
        <v>10023814152</v>
      </c>
      <c r="X10" s="172"/>
      <c r="Y10" s="173">
        <v>14382045040</v>
      </c>
      <c r="Z10" s="172"/>
      <c r="AA10" s="175">
        <f t="shared" si="1"/>
        <v>9.4192175019613934E-4</v>
      </c>
      <c r="AC10" s="86"/>
      <c r="AE10" s="176"/>
      <c r="AF10" s="176"/>
      <c r="AG10" s="176"/>
    </row>
    <row r="11" spans="1:34" ht="30" customHeight="1">
      <c r="A11" s="373" t="s">
        <v>166</v>
      </c>
      <c r="B11" s="373"/>
      <c r="C11" s="24"/>
      <c r="D11" s="372">
        <v>512000</v>
      </c>
      <c r="E11" s="372"/>
      <c r="F11" s="24"/>
      <c r="G11" s="173">
        <v>9988917716</v>
      </c>
      <c r="H11" s="173"/>
      <c r="I11" s="173">
        <v>14119533120</v>
      </c>
      <c r="J11" s="173"/>
      <c r="K11" s="173">
        <v>0</v>
      </c>
      <c r="L11" s="172"/>
      <c r="M11" s="173">
        <v>0</v>
      </c>
      <c r="N11" s="172"/>
      <c r="O11" s="173">
        <v>0</v>
      </c>
      <c r="P11" s="173"/>
      <c r="Q11" s="173">
        <v>0</v>
      </c>
      <c r="R11" s="173"/>
      <c r="S11" s="173">
        <f t="shared" si="0"/>
        <v>512000</v>
      </c>
      <c r="T11" s="172"/>
      <c r="U11" s="24">
        <v>28280</v>
      </c>
      <c r="V11" s="172"/>
      <c r="W11" s="173">
        <v>9988917716</v>
      </c>
      <c r="X11" s="172"/>
      <c r="Y11" s="173">
        <v>14446057472</v>
      </c>
      <c r="Z11" s="172"/>
      <c r="AA11" s="175">
        <f t="shared" si="1"/>
        <v>9.4611410961484906E-4</v>
      </c>
      <c r="AC11" s="43"/>
      <c r="AE11" s="176"/>
      <c r="AF11" s="176"/>
      <c r="AG11" s="176"/>
    </row>
    <row r="12" spans="1:34" ht="30" customHeight="1">
      <c r="A12" s="373" t="s">
        <v>167</v>
      </c>
      <c r="B12" s="373"/>
      <c r="C12" s="24"/>
      <c r="D12" s="372">
        <v>8453293</v>
      </c>
      <c r="E12" s="372"/>
      <c r="F12" s="173"/>
      <c r="G12" s="173">
        <v>254599547678</v>
      </c>
      <c r="H12" s="173"/>
      <c r="I12" s="173">
        <v>267369808179.11899</v>
      </c>
      <c r="J12" s="173"/>
      <c r="K12" s="173">
        <v>0</v>
      </c>
      <c r="L12" s="172"/>
      <c r="M12" s="173">
        <v>0</v>
      </c>
      <c r="N12" s="172"/>
      <c r="O12" s="173">
        <v>600365</v>
      </c>
      <c r="P12" s="173"/>
      <c r="Q12" s="173">
        <v>19037043471</v>
      </c>
      <c r="R12" s="173"/>
      <c r="S12" s="173">
        <f t="shared" si="0"/>
        <v>7852928</v>
      </c>
      <c r="T12" s="172"/>
      <c r="U12" s="24">
        <v>32550</v>
      </c>
      <c r="V12" s="172"/>
      <c r="W12" s="173">
        <v>236517522431</v>
      </c>
      <c r="X12" s="172"/>
      <c r="Y12" s="173">
        <v>255290095231.92001</v>
      </c>
      <c r="Z12" s="172"/>
      <c r="AA12" s="175">
        <f t="shared" si="1"/>
        <v>1.6719687126538797E-2</v>
      </c>
      <c r="AC12" s="43"/>
      <c r="AE12" s="176"/>
      <c r="AF12" s="176"/>
      <c r="AG12" s="176"/>
    </row>
    <row r="13" spans="1:34" ht="30" customHeight="1">
      <c r="A13" s="373" t="s">
        <v>28</v>
      </c>
      <c r="B13" s="373"/>
      <c r="C13" s="24"/>
      <c r="D13" s="372">
        <v>12028660</v>
      </c>
      <c r="E13" s="372"/>
      <c r="F13" s="173">
        <v>0</v>
      </c>
      <c r="G13" s="173">
        <v>205854144479</v>
      </c>
      <c r="H13" s="173"/>
      <c r="I13" s="173">
        <v>235290453101.20001</v>
      </c>
      <c r="J13" s="173"/>
      <c r="K13" s="173">
        <v>0</v>
      </c>
      <c r="L13" s="172"/>
      <c r="M13" s="173">
        <v>0</v>
      </c>
      <c r="N13" s="172"/>
      <c r="O13" s="173">
        <v>12028660</v>
      </c>
      <c r="P13" s="173"/>
      <c r="Q13" s="173">
        <v>240192853771</v>
      </c>
      <c r="R13" s="173"/>
      <c r="S13" s="173">
        <f t="shared" si="0"/>
        <v>0</v>
      </c>
      <c r="T13" s="172"/>
      <c r="U13" s="24">
        <v>0</v>
      </c>
      <c r="V13" s="172"/>
      <c r="W13" s="173">
        <v>0</v>
      </c>
      <c r="X13" s="172"/>
      <c r="Y13" s="173">
        <v>0</v>
      </c>
      <c r="Z13" s="172"/>
      <c r="AA13" s="175">
        <f t="shared" si="1"/>
        <v>0</v>
      </c>
      <c r="AC13" s="43"/>
      <c r="AE13" s="176"/>
      <c r="AF13" s="176"/>
      <c r="AG13" s="176"/>
    </row>
    <row r="14" spans="1:34" ht="30" customHeight="1">
      <c r="A14" s="373" t="s">
        <v>176</v>
      </c>
      <c r="B14" s="373"/>
      <c r="C14" s="24"/>
      <c r="D14" s="372">
        <v>1504778</v>
      </c>
      <c r="E14" s="372"/>
      <c r="F14" s="173"/>
      <c r="G14" s="173">
        <v>27962291662</v>
      </c>
      <c r="H14" s="173"/>
      <c r="I14" s="173">
        <v>31096885365.026199</v>
      </c>
      <c r="J14" s="173"/>
      <c r="K14" s="173">
        <v>0</v>
      </c>
      <c r="L14" s="172"/>
      <c r="M14" s="173">
        <v>0</v>
      </c>
      <c r="N14" s="172"/>
      <c r="O14" s="173">
        <v>0</v>
      </c>
      <c r="P14" s="173"/>
      <c r="Q14" s="173">
        <v>0</v>
      </c>
      <c r="R14" s="173"/>
      <c r="S14" s="173">
        <f t="shared" si="0"/>
        <v>1504778</v>
      </c>
      <c r="T14" s="172"/>
      <c r="U14" s="24">
        <v>20600</v>
      </c>
      <c r="V14" s="172"/>
      <c r="W14" s="173">
        <v>27962291662</v>
      </c>
      <c r="X14" s="172"/>
      <c r="Y14" s="173">
        <v>30927130418.360001</v>
      </c>
      <c r="Z14" s="172"/>
      <c r="AA14" s="175">
        <f t="shared" si="1"/>
        <v>2.025507271823E-3</v>
      </c>
      <c r="AC14" s="43"/>
      <c r="AE14" s="176"/>
      <c r="AF14" s="176"/>
      <c r="AG14" s="176"/>
    </row>
    <row r="15" spans="1:34" ht="30" customHeight="1">
      <c r="A15" s="373" t="s">
        <v>184</v>
      </c>
      <c r="B15" s="373"/>
      <c r="C15" s="24"/>
      <c r="D15" s="372">
        <v>4910608</v>
      </c>
      <c r="E15" s="372"/>
      <c r="F15" s="173"/>
      <c r="G15" s="173">
        <v>63665032603</v>
      </c>
      <c r="H15" s="173"/>
      <c r="I15" s="173">
        <v>73532411581.776001</v>
      </c>
      <c r="J15" s="173"/>
      <c r="K15" s="173">
        <v>0</v>
      </c>
      <c r="L15" s="172"/>
      <c r="M15" s="173">
        <v>0</v>
      </c>
      <c r="N15" s="172"/>
      <c r="O15" s="173">
        <v>0</v>
      </c>
      <c r="P15" s="173"/>
      <c r="Q15" s="173">
        <v>0</v>
      </c>
      <c r="R15" s="173"/>
      <c r="S15" s="173">
        <f t="shared" si="0"/>
        <v>4910608</v>
      </c>
      <c r="T15" s="172"/>
      <c r="U15" s="24">
        <v>15500</v>
      </c>
      <c r="V15" s="172"/>
      <c r="W15" s="173">
        <v>63665032603</v>
      </c>
      <c r="X15" s="172"/>
      <c r="Y15" s="173">
        <v>75939360824.800003</v>
      </c>
      <c r="Z15" s="172"/>
      <c r="AA15" s="175">
        <f t="shared" si="1"/>
        <v>4.9734885030558737E-3</v>
      </c>
      <c r="AC15" s="43"/>
      <c r="AE15" s="176"/>
      <c r="AF15" s="176"/>
      <c r="AG15" s="176"/>
    </row>
    <row r="16" spans="1:34" ht="30" customHeight="1">
      <c r="A16" s="373" t="s">
        <v>163</v>
      </c>
      <c r="B16" s="373"/>
      <c r="C16" s="166"/>
      <c r="D16" s="372">
        <v>14743272</v>
      </c>
      <c r="E16" s="372"/>
      <c r="F16" s="173"/>
      <c r="G16" s="173">
        <v>346866219163</v>
      </c>
      <c r="H16" s="173"/>
      <c r="I16" s="173">
        <v>395951062708.08002</v>
      </c>
      <c r="J16" s="173"/>
      <c r="K16" s="173">
        <v>0</v>
      </c>
      <c r="L16" s="172"/>
      <c r="M16" s="173">
        <v>0</v>
      </c>
      <c r="N16" s="172"/>
      <c r="O16" s="299">
        <v>14743272</v>
      </c>
      <c r="P16" s="299"/>
      <c r="Q16" s="299">
        <v>404556120844</v>
      </c>
      <c r="R16" s="299"/>
      <c r="S16" s="173">
        <f t="shared" si="0"/>
        <v>0</v>
      </c>
      <c r="T16" s="172"/>
      <c r="U16" s="24">
        <v>0</v>
      </c>
      <c r="V16" s="172"/>
      <c r="W16" s="173">
        <v>0</v>
      </c>
      <c r="X16" s="172"/>
      <c r="Y16" s="173">
        <v>0</v>
      </c>
      <c r="Z16" s="172"/>
      <c r="AA16" s="175">
        <f t="shared" si="1"/>
        <v>0</v>
      </c>
      <c r="AC16" s="43"/>
    </row>
    <row r="17" spans="1:33" ht="30" customHeight="1">
      <c r="A17" s="339" t="s">
        <v>200</v>
      </c>
      <c r="B17" s="339"/>
      <c r="C17" s="166"/>
      <c r="D17" s="372">
        <v>1694000</v>
      </c>
      <c r="E17" s="372"/>
      <c r="F17" s="173"/>
      <c r="G17" s="173">
        <v>20012387472</v>
      </c>
      <c r="H17" s="173"/>
      <c r="I17" s="173">
        <v>22080448293.75</v>
      </c>
      <c r="J17" s="173"/>
      <c r="K17" s="173">
        <v>0</v>
      </c>
      <c r="L17" s="172"/>
      <c r="M17" s="173">
        <v>0</v>
      </c>
      <c r="N17" s="172"/>
      <c r="O17" s="173">
        <v>0</v>
      </c>
      <c r="P17" s="173"/>
      <c r="Q17" s="173">
        <v>0</v>
      </c>
      <c r="R17" s="173"/>
      <c r="S17" s="173">
        <f t="shared" si="0"/>
        <v>1694000</v>
      </c>
      <c r="T17" s="172"/>
      <c r="U17" s="24">
        <v>13200</v>
      </c>
      <c r="V17" s="172"/>
      <c r="W17" s="173">
        <v>20012387472</v>
      </c>
      <c r="X17" s="172"/>
      <c r="Y17" s="173">
        <v>22309370160</v>
      </c>
      <c r="Z17" s="172"/>
      <c r="AA17" s="175">
        <f t="shared" si="1"/>
        <v>1.4611052133710134E-3</v>
      </c>
      <c r="AC17" s="43"/>
    </row>
    <row r="18" spans="1:33" ht="30" customHeight="1">
      <c r="A18" s="373" t="s">
        <v>201</v>
      </c>
      <c r="B18" s="373"/>
      <c r="C18" s="166"/>
      <c r="D18" s="372">
        <v>4000000</v>
      </c>
      <c r="E18" s="372"/>
      <c r="F18" s="173"/>
      <c r="G18" s="173">
        <v>40251878398</v>
      </c>
      <c r="H18" s="173"/>
      <c r="I18" s="173">
        <v>39433117500</v>
      </c>
      <c r="J18" s="173"/>
      <c r="K18" s="173">
        <v>0</v>
      </c>
      <c r="L18" s="172"/>
      <c r="M18" s="173">
        <v>0</v>
      </c>
      <c r="N18" s="172"/>
      <c r="O18" s="173">
        <v>0</v>
      </c>
      <c r="P18" s="173"/>
      <c r="Q18" s="173">
        <v>0</v>
      </c>
      <c r="R18" s="173"/>
      <c r="S18" s="173">
        <f t="shared" si="0"/>
        <v>4000000</v>
      </c>
      <c r="T18" s="172"/>
      <c r="U18" s="24">
        <v>10080</v>
      </c>
      <c r="V18" s="172"/>
      <c r="W18" s="173">
        <v>40251878398</v>
      </c>
      <c r="X18" s="172"/>
      <c r="Y18" s="173">
        <v>40272120000</v>
      </c>
      <c r="Z18" s="172"/>
      <c r="AA18" s="175">
        <f t="shared" si="1"/>
        <v>2.6375376832020367E-3</v>
      </c>
      <c r="AC18" s="43"/>
    </row>
    <row r="19" spans="1:33" ht="30" customHeight="1">
      <c r="A19" s="373" t="s">
        <v>202</v>
      </c>
      <c r="B19" s="373"/>
      <c r="C19" s="166"/>
      <c r="D19" s="372">
        <v>2204877</v>
      </c>
      <c r="E19" s="372"/>
      <c r="F19" s="173"/>
      <c r="G19" s="173">
        <v>60019767119</v>
      </c>
      <c r="H19" s="173"/>
      <c r="I19" s="173">
        <v>79921170577.551605</v>
      </c>
      <c r="J19" s="173"/>
      <c r="K19" s="173">
        <v>0</v>
      </c>
      <c r="L19" s="172"/>
      <c r="M19" s="173">
        <v>0</v>
      </c>
      <c r="N19" s="172"/>
      <c r="O19" s="173">
        <v>0</v>
      </c>
      <c r="P19" s="173"/>
      <c r="Q19" s="173">
        <v>0</v>
      </c>
      <c r="R19" s="173"/>
      <c r="S19" s="173">
        <f t="shared" si="0"/>
        <v>2204877</v>
      </c>
      <c r="T19" s="172"/>
      <c r="U19" s="24">
        <v>38990</v>
      </c>
      <c r="V19" s="172"/>
      <c r="W19" s="173">
        <v>60019767119</v>
      </c>
      <c r="X19" s="172"/>
      <c r="Y19" s="173">
        <v>85864992444.923996</v>
      </c>
      <c r="Z19" s="172"/>
      <c r="AA19" s="175">
        <f t="shared" si="1"/>
        <v>5.6235468418683997E-3</v>
      </c>
      <c r="AC19" s="43"/>
    </row>
    <row r="20" spans="1:33" ht="30" customHeight="1">
      <c r="A20" s="339" t="s">
        <v>288</v>
      </c>
      <c r="B20" s="339"/>
      <c r="C20" s="166"/>
      <c r="D20" s="372">
        <v>2000000</v>
      </c>
      <c r="E20" s="372"/>
      <c r="F20" s="173"/>
      <c r="G20" s="173">
        <v>20023200000</v>
      </c>
      <c r="H20" s="173"/>
      <c r="I20" s="173">
        <v>20755323750</v>
      </c>
      <c r="J20" s="173"/>
      <c r="K20" s="173">
        <v>0</v>
      </c>
      <c r="L20" s="172"/>
      <c r="M20" s="173">
        <v>0</v>
      </c>
      <c r="N20" s="172"/>
      <c r="O20" s="173">
        <v>0</v>
      </c>
      <c r="P20" s="173"/>
      <c r="Q20" s="173">
        <v>0</v>
      </c>
      <c r="R20" s="173"/>
      <c r="S20" s="173">
        <f t="shared" si="0"/>
        <v>2000000</v>
      </c>
      <c r="T20" s="172"/>
      <c r="U20" s="24">
        <v>10340</v>
      </c>
      <c r="V20" s="172"/>
      <c r="W20" s="173">
        <v>20023200000</v>
      </c>
      <c r="X20" s="172"/>
      <c r="Y20" s="173">
        <v>20632436000</v>
      </c>
      <c r="Z20" s="172"/>
      <c r="AA20" s="175">
        <f t="shared" si="1"/>
        <v>1.3512779423147899E-3</v>
      </c>
      <c r="AC20" s="43"/>
    </row>
    <row r="21" spans="1:33" ht="30" customHeight="1">
      <c r="A21" s="339" t="s">
        <v>309</v>
      </c>
      <c r="B21" s="339"/>
      <c r="C21" s="166"/>
      <c r="D21" s="372">
        <v>11253751</v>
      </c>
      <c r="E21" s="372"/>
      <c r="F21" s="173"/>
      <c r="G21" s="173">
        <v>399891163116</v>
      </c>
      <c r="H21" s="173"/>
      <c r="I21" s="173">
        <v>381894677355.75403</v>
      </c>
      <c r="J21" s="173"/>
      <c r="K21" s="173">
        <v>0</v>
      </c>
      <c r="L21" s="172"/>
      <c r="M21" s="173">
        <v>0</v>
      </c>
      <c r="N21" s="172"/>
      <c r="O21" s="173">
        <v>0</v>
      </c>
      <c r="P21" s="173"/>
      <c r="Q21" s="173">
        <v>0</v>
      </c>
      <c r="R21" s="173"/>
      <c r="S21" s="173">
        <f t="shared" si="0"/>
        <v>11253751</v>
      </c>
      <c r="T21" s="172"/>
      <c r="U21" s="24">
        <v>36810</v>
      </c>
      <c r="V21" s="172"/>
      <c r="W21" s="173">
        <v>399891163116</v>
      </c>
      <c r="X21" s="172"/>
      <c r="Y21" s="173">
        <v>413753473620</v>
      </c>
      <c r="Z21" s="172"/>
      <c r="AA21" s="175">
        <f t="shared" si="1"/>
        <v>2.7097912357941172E-2</v>
      </c>
      <c r="AC21" s="43"/>
    </row>
    <row r="22" spans="1:33" ht="30" customHeight="1">
      <c r="A22" s="339" t="s">
        <v>310</v>
      </c>
      <c r="B22" s="339"/>
      <c r="C22" s="166"/>
      <c r="D22" s="372">
        <v>2500000</v>
      </c>
      <c r="E22" s="372"/>
      <c r="F22" s="173"/>
      <c r="G22" s="173">
        <v>25023200000</v>
      </c>
      <c r="H22" s="173"/>
      <c r="I22" s="173">
        <v>24970000000</v>
      </c>
      <c r="J22" s="173"/>
      <c r="K22" s="173">
        <v>0</v>
      </c>
      <c r="L22" s="172"/>
      <c r="M22" s="173">
        <v>0</v>
      </c>
      <c r="N22" s="172"/>
      <c r="O22" s="173">
        <v>0</v>
      </c>
      <c r="P22" s="173"/>
      <c r="Q22" s="173">
        <v>0</v>
      </c>
      <c r="R22" s="173"/>
      <c r="S22" s="173">
        <f t="shared" si="0"/>
        <v>2500000</v>
      </c>
      <c r="T22" s="172"/>
      <c r="U22" s="24">
        <v>10870</v>
      </c>
      <c r="V22" s="172"/>
      <c r="W22" s="173">
        <v>25023200000</v>
      </c>
      <c r="X22" s="172"/>
      <c r="Y22" s="173">
        <v>27142390000</v>
      </c>
      <c r="Z22" s="172"/>
      <c r="AA22" s="175">
        <f t="shared" si="1"/>
        <v>1.7776336690784129E-3</v>
      </c>
      <c r="AC22" s="43"/>
    </row>
    <row r="23" spans="1:33" ht="30" customHeight="1">
      <c r="A23" s="339" t="s">
        <v>311</v>
      </c>
      <c r="B23" s="339"/>
      <c r="C23" s="166"/>
      <c r="D23" s="372">
        <v>480000</v>
      </c>
      <c r="E23" s="372"/>
      <c r="F23" s="173"/>
      <c r="G23" s="173">
        <v>20242577646</v>
      </c>
      <c r="H23" s="173"/>
      <c r="I23" s="173">
        <v>20456594712</v>
      </c>
      <c r="J23" s="173"/>
      <c r="K23" s="173">
        <v>0</v>
      </c>
      <c r="L23" s="172"/>
      <c r="M23" s="173">
        <v>0</v>
      </c>
      <c r="N23" s="172"/>
      <c r="O23" s="173">
        <v>0</v>
      </c>
      <c r="P23" s="173"/>
      <c r="Q23" s="173">
        <v>0</v>
      </c>
      <c r="R23" s="173"/>
      <c r="S23" s="173">
        <f t="shared" si="0"/>
        <v>480000</v>
      </c>
      <c r="T23" s="172"/>
      <c r="U23" s="24">
        <v>46016</v>
      </c>
      <c r="V23" s="172"/>
      <c r="W23" s="173">
        <v>20242577646</v>
      </c>
      <c r="X23" s="172"/>
      <c r="Y23" s="173">
        <v>22061174780</v>
      </c>
      <c r="Z23" s="172"/>
      <c r="AA23" s="175">
        <f t="shared" si="1"/>
        <v>1.4448501796765704E-3</v>
      </c>
      <c r="AC23" s="43"/>
    </row>
    <row r="24" spans="1:33" ht="30" customHeight="1">
      <c r="A24" s="339" t="s">
        <v>312</v>
      </c>
      <c r="B24" s="339"/>
      <c r="C24" s="166"/>
      <c r="D24" s="372">
        <v>3000000</v>
      </c>
      <c r="E24" s="372"/>
      <c r="F24" s="173"/>
      <c r="G24" s="173">
        <v>45643568886</v>
      </c>
      <c r="H24" s="173"/>
      <c r="I24" s="173">
        <v>47673320625</v>
      </c>
      <c r="J24" s="173"/>
      <c r="K24" s="173">
        <v>0</v>
      </c>
      <c r="L24" s="172"/>
      <c r="M24" s="173">
        <v>0</v>
      </c>
      <c r="N24" s="172"/>
      <c r="O24" s="173">
        <v>0</v>
      </c>
      <c r="P24" s="173"/>
      <c r="Q24" s="173">
        <v>0</v>
      </c>
      <c r="R24" s="173"/>
      <c r="S24" s="173">
        <f t="shared" si="0"/>
        <v>3000000</v>
      </c>
      <c r="T24" s="172"/>
      <c r="U24" s="24">
        <v>16450</v>
      </c>
      <c r="V24" s="172"/>
      <c r="W24" s="173">
        <v>45643568886</v>
      </c>
      <c r="X24" s="172"/>
      <c r="Y24" s="173">
        <v>49236495000</v>
      </c>
      <c r="Z24" s="172"/>
      <c r="AA24" s="175">
        <f t="shared" si="1"/>
        <v>3.2246405441602945E-3</v>
      </c>
      <c r="AC24" s="43"/>
    </row>
    <row r="25" spans="1:33" ht="30" customHeight="1">
      <c r="A25" s="339" t="s">
        <v>313</v>
      </c>
      <c r="B25" s="339"/>
      <c r="C25" s="166"/>
      <c r="D25" s="372">
        <v>10000000</v>
      </c>
      <c r="E25" s="372"/>
      <c r="F25" s="173"/>
      <c r="G25" s="173">
        <v>100120000000</v>
      </c>
      <c r="H25" s="173"/>
      <c r="I25" s="173">
        <v>99380000000</v>
      </c>
      <c r="J25" s="173"/>
      <c r="K25" s="173">
        <v>0</v>
      </c>
      <c r="L25" s="172"/>
      <c r="M25" s="173">
        <v>0</v>
      </c>
      <c r="N25" s="172"/>
      <c r="O25" s="173">
        <v>0</v>
      </c>
      <c r="P25" s="173"/>
      <c r="Q25" s="173">
        <v>0</v>
      </c>
      <c r="R25" s="173"/>
      <c r="S25" s="173">
        <f t="shared" si="0"/>
        <v>10000000</v>
      </c>
      <c r="T25" s="172"/>
      <c r="U25" s="24">
        <v>10932</v>
      </c>
      <c r="V25" s="172"/>
      <c r="W25" s="173">
        <v>100120000000</v>
      </c>
      <c r="X25" s="172"/>
      <c r="Y25" s="173">
        <v>109188816000</v>
      </c>
      <c r="Z25" s="172"/>
      <c r="AA25" s="175">
        <f t="shared" si="1"/>
        <v>7.1510915438326439E-3</v>
      </c>
      <c r="AC25" s="43"/>
    </row>
    <row r="26" spans="1:33" ht="30" customHeight="1">
      <c r="A26" s="339" t="s">
        <v>329</v>
      </c>
      <c r="B26" s="339"/>
      <c r="C26" s="166"/>
      <c r="D26" s="372">
        <v>0</v>
      </c>
      <c r="E26" s="372"/>
      <c r="F26" s="173"/>
      <c r="G26" s="173">
        <v>0</v>
      </c>
      <c r="H26" s="173"/>
      <c r="I26" s="173">
        <v>0</v>
      </c>
      <c r="J26" s="173"/>
      <c r="K26" s="173">
        <v>1000000</v>
      </c>
      <c r="L26" s="172"/>
      <c r="M26" s="173">
        <v>10022450000</v>
      </c>
      <c r="N26" s="172"/>
      <c r="O26" s="173">
        <v>0</v>
      </c>
      <c r="P26" s="173"/>
      <c r="Q26" s="173">
        <v>0</v>
      </c>
      <c r="R26" s="173"/>
      <c r="S26" s="173">
        <f t="shared" si="0"/>
        <v>1000000</v>
      </c>
      <c r="T26" s="172"/>
      <c r="U26" s="24">
        <v>10000</v>
      </c>
      <c r="V26" s="172"/>
      <c r="W26" s="173">
        <v>10022450000</v>
      </c>
      <c r="X26" s="172"/>
      <c r="Y26" s="173">
        <v>9977000000</v>
      </c>
      <c r="Z26" s="172"/>
      <c r="AA26" s="175">
        <f t="shared" si="1"/>
        <v>6.5342260266672628E-4</v>
      </c>
      <c r="AC26" s="43"/>
    </row>
    <row r="27" spans="1:33" s="168" customFormat="1" ht="30" customHeight="1" thickBot="1">
      <c r="A27" s="343" t="s">
        <v>12</v>
      </c>
      <c r="B27" s="343"/>
      <c r="D27" s="371">
        <f>SUM(D8:E26)</f>
        <v>93783489</v>
      </c>
      <c r="E27" s="371">
        <f t="shared" ref="E27" si="2">SUM(E8:E20)</f>
        <v>0</v>
      </c>
      <c r="G27" s="178">
        <f>SUM(G8:G26)</f>
        <v>1793089049099</v>
      </c>
      <c r="I27" s="178">
        <f>SUM(I8:I26)</f>
        <v>1936297639270.833</v>
      </c>
      <c r="K27" s="178">
        <f>SUM(K8:K26)</f>
        <v>1000000</v>
      </c>
      <c r="M27" s="179">
        <f t="shared" ref="M27:O27" si="3">SUM(M8:M26)</f>
        <v>10022450000</v>
      </c>
      <c r="O27" s="179">
        <f t="shared" si="3"/>
        <v>27372297</v>
      </c>
      <c r="Q27" s="179">
        <f>SUM(Q8:Q26)</f>
        <v>663786018086</v>
      </c>
      <c r="S27" s="178">
        <f>SUM(S8:S26)</f>
        <v>67411192</v>
      </c>
      <c r="U27" s="180"/>
      <c r="W27" s="179">
        <f>SUM(W8:W26)</f>
        <v>1232309110210</v>
      </c>
      <c r="Y27" s="179">
        <f>SUM(Y8:Y26)</f>
        <v>1370826428972.2485</v>
      </c>
      <c r="AA27" s="181">
        <f>SUM(AA8:AA26)</f>
        <v>8.9779389899106055E-2</v>
      </c>
      <c r="AD27" s="182"/>
      <c r="AE27" s="183"/>
      <c r="AF27" s="183"/>
      <c r="AG27" s="183"/>
    </row>
    <row r="28" spans="1:33" ht="30" customHeight="1" thickTop="1"/>
    <row r="29" spans="1:33" ht="30" customHeight="1">
      <c r="W29" s="96"/>
    </row>
  </sheetData>
  <mergeCells count="58">
    <mergeCell ref="D14:E14"/>
    <mergeCell ref="D15:E15"/>
    <mergeCell ref="A14:B14"/>
    <mergeCell ref="A15:B15"/>
    <mergeCell ref="A12:B12"/>
    <mergeCell ref="D12:E12"/>
    <mergeCell ref="D11:E11"/>
    <mergeCell ref="A11:B11"/>
    <mergeCell ref="D13:E13"/>
    <mergeCell ref="A13:B13"/>
    <mergeCell ref="Y6:Y7"/>
    <mergeCell ref="D9:E9"/>
    <mergeCell ref="D10:E10"/>
    <mergeCell ref="A10:B10"/>
    <mergeCell ref="A8:B8"/>
    <mergeCell ref="D8:E8"/>
    <mergeCell ref="G6:G7"/>
    <mergeCell ref="A9:B9"/>
    <mergeCell ref="AA6:AA7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O6:Q6"/>
    <mergeCell ref="I6:I7"/>
    <mergeCell ref="D6:E7"/>
    <mergeCell ref="K6:M6"/>
    <mergeCell ref="A7:B7"/>
    <mergeCell ref="A16:B16"/>
    <mergeCell ref="D16:E16"/>
    <mergeCell ref="A19:B19"/>
    <mergeCell ref="D19:E19"/>
    <mergeCell ref="A20:B20"/>
    <mergeCell ref="D20:E20"/>
    <mergeCell ref="A17:B17"/>
    <mergeCell ref="A18:B18"/>
    <mergeCell ref="D17:E17"/>
    <mergeCell ref="D18:E18"/>
    <mergeCell ref="A27:B27"/>
    <mergeCell ref="D27:E27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90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51" hidden="1" customWidth="1"/>
    <col min="15" max="15" width="17.85546875" style="146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N1" s="147"/>
      <c r="O1" s="143"/>
      <c r="P1" s="73"/>
      <c r="Q1" s="64"/>
    </row>
    <row r="2" spans="1:17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N2" s="148"/>
      <c r="O2" s="144"/>
      <c r="P2" s="73"/>
      <c r="Q2" s="66"/>
    </row>
    <row r="3" spans="1:17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N3" s="148"/>
      <c r="O3" s="144"/>
      <c r="P3" s="73"/>
      <c r="Q3" s="66"/>
    </row>
    <row r="4" spans="1:17" s="13" customFormat="1" ht="30" customHeight="1">
      <c r="A4" s="351" t="s">
        <v>139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N4" s="148"/>
      <c r="O4" s="144"/>
      <c r="P4" s="73"/>
      <c r="Q4" s="66"/>
    </row>
    <row r="5" spans="1:17" ht="30" customHeight="1">
      <c r="A5"/>
      <c r="B5"/>
      <c r="C5"/>
      <c r="D5" s="17" t="s">
        <v>297</v>
      </c>
      <c r="E5"/>
      <c r="F5" s="349" t="s">
        <v>2</v>
      </c>
      <c r="G5" s="349"/>
      <c r="H5" s="349"/>
      <c r="I5"/>
      <c r="J5" s="343" t="s">
        <v>321</v>
      </c>
      <c r="K5" s="343"/>
      <c r="L5" s="343"/>
      <c r="M5"/>
      <c r="N5"/>
      <c r="O5"/>
      <c r="P5" s="73"/>
      <c r="Q5" s="66"/>
    </row>
    <row r="6" spans="1:17" ht="37.5" customHeight="1">
      <c r="A6" s="349" t="s">
        <v>68</v>
      </c>
      <c r="B6" s="349"/>
      <c r="C6"/>
      <c r="D6" s="17" t="s">
        <v>69</v>
      </c>
      <c r="E6"/>
      <c r="F6" s="17" t="s">
        <v>70</v>
      </c>
      <c r="G6"/>
      <c r="H6" s="17" t="s">
        <v>71</v>
      </c>
      <c r="I6"/>
      <c r="J6" s="317" t="s">
        <v>69</v>
      </c>
      <c r="K6"/>
      <c r="L6" s="312" t="s">
        <v>11</v>
      </c>
      <c r="M6"/>
      <c r="N6"/>
      <c r="O6"/>
      <c r="P6" s="73"/>
      <c r="Q6" s="66"/>
    </row>
    <row r="7" spans="1:17" ht="30" customHeight="1">
      <c r="A7" s="376" t="s">
        <v>72</v>
      </c>
      <c r="B7" s="376"/>
      <c r="C7"/>
      <c r="D7" s="69">
        <v>651801860</v>
      </c>
      <c r="E7"/>
      <c r="F7" s="69">
        <v>4738584988445</v>
      </c>
      <c r="G7"/>
      <c r="H7" s="69">
        <v>4737855874732</v>
      </c>
      <c r="I7"/>
      <c r="J7" s="36">
        <f>D7+F7-H7</f>
        <v>1380915573</v>
      </c>
      <c r="K7"/>
      <c r="L7" s="164">
        <f t="shared" ref="L7:L38" si="0">J7/15268832083987</f>
        <v>9.0440157138686349E-5</v>
      </c>
      <c r="M7"/>
      <c r="N7" s="156">
        <v>7325921202288</v>
      </c>
      <c r="O7"/>
      <c r="P7" s="73"/>
      <c r="Q7" s="66"/>
    </row>
    <row r="8" spans="1:17" ht="30" customHeight="1">
      <c r="A8" s="375" t="s">
        <v>168</v>
      </c>
      <c r="B8" s="375"/>
      <c r="C8"/>
      <c r="D8" s="36">
        <v>19128300</v>
      </c>
      <c r="E8"/>
      <c r="F8" s="36">
        <v>1688134726279</v>
      </c>
      <c r="G8"/>
      <c r="H8" s="36">
        <v>1688134392000</v>
      </c>
      <c r="I8"/>
      <c r="J8" s="36">
        <f t="shared" ref="J8:J19" si="1">D8+F8-H8</f>
        <v>19462579</v>
      </c>
      <c r="K8"/>
      <c r="L8" s="163">
        <f t="shared" si="0"/>
        <v>1.274660621909068E-6</v>
      </c>
      <c r="M8"/>
      <c r="N8"/>
      <c r="O8"/>
      <c r="P8" s="73"/>
      <c r="Q8" s="66"/>
    </row>
    <row r="9" spans="1:17" ht="30" customHeight="1">
      <c r="A9" s="375" t="s">
        <v>73</v>
      </c>
      <c r="B9" s="375"/>
      <c r="C9"/>
      <c r="D9" s="36">
        <v>28725410432</v>
      </c>
      <c r="E9"/>
      <c r="F9" s="36">
        <v>588384050253</v>
      </c>
      <c r="G9"/>
      <c r="H9" s="36">
        <v>617093311000</v>
      </c>
      <c r="I9"/>
      <c r="J9" s="36">
        <f t="shared" si="1"/>
        <v>16149685</v>
      </c>
      <c r="K9"/>
      <c r="L9" s="163">
        <f t="shared" si="0"/>
        <v>1.0576896065899358E-6</v>
      </c>
      <c r="M9"/>
      <c r="N9"/>
      <c r="O9"/>
      <c r="P9" s="73"/>
      <c r="Q9" s="66"/>
    </row>
    <row r="10" spans="1:17" ht="30" customHeight="1">
      <c r="A10" s="375" t="s">
        <v>74</v>
      </c>
      <c r="B10" s="375"/>
      <c r="C10"/>
      <c r="D10" s="36">
        <v>17660117</v>
      </c>
      <c r="E10"/>
      <c r="F10" s="36">
        <v>99580830679</v>
      </c>
      <c r="G10"/>
      <c r="H10" s="36">
        <v>84181080000</v>
      </c>
      <c r="I10"/>
      <c r="J10" s="36">
        <f t="shared" si="1"/>
        <v>15417410796</v>
      </c>
      <c r="K10"/>
      <c r="L10" s="163">
        <f t="shared" si="0"/>
        <v>1.0097308498250379E-3</v>
      </c>
      <c r="M10"/>
      <c r="N10"/>
      <c r="O10"/>
      <c r="P10" s="73"/>
      <c r="Q10" s="66"/>
    </row>
    <row r="11" spans="1:17" ht="30" customHeight="1">
      <c r="A11" s="375" t="s">
        <v>75</v>
      </c>
      <c r="B11" s="375"/>
      <c r="C11"/>
      <c r="D11" s="36">
        <v>18826344</v>
      </c>
      <c r="E11"/>
      <c r="F11" s="36">
        <v>74779</v>
      </c>
      <c r="G11"/>
      <c r="H11" s="36">
        <v>630000</v>
      </c>
      <c r="I11"/>
      <c r="J11" s="36">
        <f t="shared" si="1"/>
        <v>18271123</v>
      </c>
      <c r="K11"/>
      <c r="L11" s="163">
        <f t="shared" si="0"/>
        <v>1.1966287204875097E-6</v>
      </c>
      <c r="M11"/>
      <c r="N11"/>
      <c r="O11"/>
      <c r="P11" s="73"/>
      <c r="Q11" s="66"/>
    </row>
    <row r="12" spans="1:17" ht="30" customHeight="1">
      <c r="A12" s="375" t="s">
        <v>76</v>
      </c>
      <c r="B12" s="375"/>
      <c r="C12"/>
      <c r="D12" s="36">
        <v>2374469</v>
      </c>
      <c r="E12"/>
      <c r="F12" s="36">
        <v>9684</v>
      </c>
      <c r="G12"/>
      <c r="H12" s="36">
        <v>18000</v>
      </c>
      <c r="I12"/>
      <c r="J12" s="36">
        <f t="shared" si="1"/>
        <v>2366153</v>
      </c>
      <c r="K12"/>
      <c r="L12" s="163">
        <f t="shared" si="0"/>
        <v>1.5496620743386613E-7</v>
      </c>
      <c r="M12"/>
      <c r="N12"/>
      <c r="O12"/>
      <c r="P12" s="73"/>
      <c r="Q12" s="66"/>
    </row>
    <row r="13" spans="1:17" ht="30" customHeight="1">
      <c r="A13" s="375" t="s">
        <v>77</v>
      </c>
      <c r="B13" s="375"/>
      <c r="C13"/>
      <c r="D13" s="36">
        <v>10517265</v>
      </c>
      <c r="E13"/>
      <c r="F13" s="36">
        <v>268897300902</v>
      </c>
      <c r="G13"/>
      <c r="H13" s="36">
        <v>268892130000</v>
      </c>
      <c r="I13"/>
      <c r="J13" s="36">
        <f t="shared" si="1"/>
        <v>15688167</v>
      </c>
      <c r="K13"/>
      <c r="L13" s="163">
        <f t="shared" si="0"/>
        <v>1.0274634571725216E-6</v>
      </c>
      <c r="M13"/>
      <c r="N13"/>
      <c r="O13"/>
      <c r="P13" s="73"/>
      <c r="Q13" s="66"/>
    </row>
    <row r="14" spans="1:17" ht="30" customHeight="1">
      <c r="A14" s="375" t="s">
        <v>78</v>
      </c>
      <c r="B14" s="375"/>
      <c r="C14"/>
      <c r="D14" s="36">
        <v>12636728</v>
      </c>
      <c r="E14"/>
      <c r="F14" s="36">
        <v>334789353185</v>
      </c>
      <c r="G14"/>
      <c r="H14" s="36">
        <v>330242124424</v>
      </c>
      <c r="I14"/>
      <c r="J14" s="36">
        <f t="shared" si="1"/>
        <v>4559865489</v>
      </c>
      <c r="K14"/>
      <c r="L14" s="163">
        <f t="shared" si="0"/>
        <v>2.98638786772834E-4</v>
      </c>
      <c r="M14"/>
      <c r="N14"/>
      <c r="O14"/>
      <c r="P14" s="73"/>
      <c r="Q14" s="66"/>
    </row>
    <row r="15" spans="1:17" ht="30" customHeight="1">
      <c r="A15" s="375" t="s">
        <v>169</v>
      </c>
      <c r="B15" s="375"/>
      <c r="C15"/>
      <c r="D15" s="36">
        <v>11669963</v>
      </c>
      <c r="E15"/>
      <c r="F15" s="36">
        <v>47959</v>
      </c>
      <c r="G15"/>
      <c r="H15" s="36">
        <v>630000</v>
      </c>
      <c r="I15"/>
      <c r="J15" s="36">
        <f t="shared" si="1"/>
        <v>11087922</v>
      </c>
      <c r="K15"/>
      <c r="L15" s="163">
        <f t="shared" si="0"/>
        <v>7.2618009936911424E-7</v>
      </c>
      <c r="M15"/>
      <c r="N15"/>
      <c r="O15"/>
      <c r="P15" s="73"/>
      <c r="Q15" s="72"/>
    </row>
    <row r="16" spans="1:17" ht="30" customHeight="1">
      <c r="A16" s="375" t="s">
        <v>178</v>
      </c>
      <c r="B16" s="375"/>
      <c r="C16" s="4"/>
      <c r="D16" s="36">
        <v>13182075</v>
      </c>
      <c r="E16"/>
      <c r="F16" s="36">
        <v>7791827824</v>
      </c>
      <c r="G16"/>
      <c r="H16" s="36">
        <v>7791160000</v>
      </c>
      <c r="I16"/>
      <c r="J16" s="36">
        <f t="shared" si="1"/>
        <v>13849899</v>
      </c>
      <c r="K16"/>
      <c r="L16" s="163">
        <f t="shared" si="0"/>
        <v>9.0706996604703719E-7</v>
      </c>
      <c r="M16"/>
      <c r="N16"/>
      <c r="O16"/>
      <c r="P16" s="73"/>
      <c r="Q16" s="72"/>
    </row>
    <row r="17" spans="1:17" ht="30" customHeight="1">
      <c r="A17" s="375" t="s">
        <v>179</v>
      </c>
      <c r="B17" s="375"/>
      <c r="C17"/>
      <c r="D17" s="36">
        <v>390000000000</v>
      </c>
      <c r="E17"/>
      <c r="F17" s="36">
        <v>0</v>
      </c>
      <c r="G17"/>
      <c r="H17" s="36">
        <v>160000000000</v>
      </c>
      <c r="I17"/>
      <c r="J17" s="36">
        <f t="shared" si="1"/>
        <v>230000000000</v>
      </c>
      <c r="K17"/>
      <c r="L17" s="163">
        <f t="shared" si="0"/>
        <v>1.5063365602219811E-2</v>
      </c>
      <c r="M17"/>
      <c r="N17"/>
      <c r="O17"/>
      <c r="P17" s="73"/>
      <c r="Q17" s="72"/>
    </row>
    <row r="18" spans="1:17" ht="30" customHeight="1">
      <c r="A18" s="375" t="s">
        <v>204</v>
      </c>
      <c r="B18" s="375"/>
      <c r="C18"/>
      <c r="D18" s="36">
        <v>16356157</v>
      </c>
      <c r="E18"/>
      <c r="F18" s="36">
        <v>209871235861</v>
      </c>
      <c r="G18"/>
      <c r="H18" s="36">
        <v>200000630000</v>
      </c>
      <c r="I18"/>
      <c r="J18" s="36">
        <f t="shared" si="1"/>
        <v>9886962018</v>
      </c>
      <c r="K18"/>
      <c r="L18" s="163">
        <f t="shared" si="0"/>
        <v>6.4752575466258679E-4</v>
      </c>
      <c r="M18"/>
      <c r="N18"/>
      <c r="O18"/>
      <c r="P18" s="73"/>
      <c r="Q18" s="72"/>
    </row>
    <row r="19" spans="1:17" ht="30" customHeight="1">
      <c r="A19" s="375" t="s">
        <v>222</v>
      </c>
      <c r="B19" s="375"/>
      <c r="C19"/>
      <c r="D19" s="36">
        <v>300000000000</v>
      </c>
      <c r="E19"/>
      <c r="F19" s="36">
        <v>0</v>
      </c>
      <c r="G19"/>
      <c r="H19" s="36">
        <v>0</v>
      </c>
      <c r="I19"/>
      <c r="J19" s="36">
        <f t="shared" si="1"/>
        <v>300000000000</v>
      </c>
      <c r="K19"/>
      <c r="L19" s="163">
        <f t="shared" si="0"/>
        <v>1.9647868176808449E-2</v>
      </c>
      <c r="M19"/>
      <c r="N19"/>
      <c r="O19"/>
      <c r="P19" s="73"/>
      <c r="Q19" s="72"/>
    </row>
    <row r="20" spans="1:17" ht="30" customHeight="1">
      <c r="A20" s="375" t="s">
        <v>233</v>
      </c>
      <c r="B20" s="375"/>
      <c r="C20"/>
      <c r="D20" s="36">
        <v>300000000000</v>
      </c>
      <c r="E20"/>
      <c r="F20" s="36">
        <v>0</v>
      </c>
      <c r="G20"/>
      <c r="H20" s="36">
        <v>0</v>
      </c>
      <c r="I20"/>
      <c r="J20" s="36">
        <f t="shared" ref="J20:J23" si="2">D20+F20-H20</f>
        <v>300000000000</v>
      </c>
      <c r="K20"/>
      <c r="L20" s="163">
        <f t="shared" si="0"/>
        <v>1.9647868176808449E-2</v>
      </c>
      <c r="M20"/>
      <c r="N20"/>
      <c r="O20"/>
      <c r="P20" s="73"/>
      <c r="Q20" s="72"/>
    </row>
    <row r="21" spans="1:17" ht="30" customHeight="1">
      <c r="A21" s="375" t="s">
        <v>234</v>
      </c>
      <c r="B21" s="375"/>
      <c r="C21"/>
      <c r="D21" s="36">
        <v>110000000000</v>
      </c>
      <c r="E21"/>
      <c r="F21" s="36">
        <v>0</v>
      </c>
      <c r="G21"/>
      <c r="H21" s="36">
        <v>110000000000</v>
      </c>
      <c r="I21"/>
      <c r="J21" s="36">
        <f t="shared" si="2"/>
        <v>0</v>
      </c>
      <c r="K21"/>
      <c r="L21" s="163">
        <f t="shared" si="0"/>
        <v>0</v>
      </c>
      <c r="M21"/>
      <c r="N21"/>
      <c r="O21"/>
      <c r="P21" s="73"/>
      <c r="Q21" s="72"/>
    </row>
    <row r="22" spans="1:17" ht="30" customHeight="1">
      <c r="A22" s="375" t="s">
        <v>236</v>
      </c>
      <c r="B22" s="375"/>
      <c r="C22"/>
      <c r="D22" s="36">
        <v>200000000000</v>
      </c>
      <c r="E22"/>
      <c r="F22" s="36">
        <v>0</v>
      </c>
      <c r="G22"/>
      <c r="H22" s="36">
        <v>200000000000</v>
      </c>
      <c r="I22"/>
      <c r="J22" s="36">
        <f>D22+F22-H22</f>
        <v>0</v>
      </c>
      <c r="K22"/>
      <c r="L22" s="163">
        <f t="shared" si="0"/>
        <v>0</v>
      </c>
      <c r="M22"/>
      <c r="N22"/>
      <c r="O22"/>
      <c r="P22" s="73"/>
      <c r="Q22" s="72"/>
    </row>
    <row r="23" spans="1:17" ht="30" customHeight="1">
      <c r="A23" s="375" t="s">
        <v>251</v>
      </c>
      <c r="B23" s="375"/>
      <c r="C23"/>
      <c r="D23" s="36">
        <v>11055469</v>
      </c>
      <c r="E23"/>
      <c r="F23" s="36">
        <v>45433</v>
      </c>
      <c r="G23"/>
      <c r="H23" s="36">
        <v>630000</v>
      </c>
      <c r="I23"/>
      <c r="J23" s="36">
        <f t="shared" si="2"/>
        <v>10470902</v>
      </c>
      <c r="K23"/>
      <c r="L23" s="163">
        <f t="shared" si="0"/>
        <v>6.8576967396093311E-7</v>
      </c>
      <c r="M23"/>
      <c r="N23"/>
      <c r="O23"/>
      <c r="P23" s="73"/>
      <c r="Q23" s="72"/>
    </row>
    <row r="24" spans="1:17" ht="30" customHeight="1">
      <c r="A24" s="375" t="s">
        <v>252</v>
      </c>
      <c r="B24" s="375"/>
      <c r="C24"/>
      <c r="D24" s="36">
        <v>256000000000</v>
      </c>
      <c r="E24"/>
      <c r="F24" s="36">
        <v>0</v>
      </c>
      <c r="G24"/>
      <c r="H24" s="36">
        <v>256000000000</v>
      </c>
      <c r="I24"/>
      <c r="J24" s="36">
        <f>D24+F24-H24</f>
        <v>0</v>
      </c>
      <c r="K24"/>
      <c r="L24" s="163">
        <f t="shared" si="0"/>
        <v>0</v>
      </c>
      <c r="M24"/>
      <c r="N24"/>
      <c r="O24"/>
      <c r="P24" s="73"/>
      <c r="Q24" s="72"/>
    </row>
    <row r="25" spans="1:17" ht="30" customHeight="1">
      <c r="A25" s="375" t="s">
        <v>258</v>
      </c>
      <c r="B25" s="375"/>
      <c r="C25"/>
      <c r="D25" s="36">
        <v>100000000000</v>
      </c>
      <c r="E25"/>
      <c r="F25" s="36">
        <v>0</v>
      </c>
      <c r="G25"/>
      <c r="H25" s="36">
        <v>0</v>
      </c>
      <c r="I25"/>
      <c r="J25" s="36">
        <f t="shared" ref="J25:J30" si="3">D25+F25-H25</f>
        <v>100000000000</v>
      </c>
      <c r="K25"/>
      <c r="L25" s="163">
        <f t="shared" si="0"/>
        <v>6.5492893922694832E-3</v>
      </c>
      <c r="M25"/>
      <c r="N25"/>
      <c r="O25"/>
      <c r="P25" s="73"/>
      <c r="Q25" s="72"/>
    </row>
    <row r="26" spans="1:17" ht="30" customHeight="1">
      <c r="A26" s="375" t="s">
        <v>259</v>
      </c>
      <c r="B26" s="375"/>
      <c r="C26"/>
      <c r="D26" s="36">
        <v>384180000000</v>
      </c>
      <c r="E26"/>
      <c r="F26" s="36">
        <v>0</v>
      </c>
      <c r="G26"/>
      <c r="H26" s="36">
        <v>84180000000</v>
      </c>
      <c r="I26"/>
      <c r="J26" s="36">
        <f t="shared" si="3"/>
        <v>300000000000</v>
      </c>
      <c r="K26"/>
      <c r="L26" s="163">
        <f t="shared" si="0"/>
        <v>1.9647868176808449E-2</v>
      </c>
      <c r="M26"/>
      <c r="N26"/>
      <c r="O26"/>
      <c r="P26" s="73"/>
      <c r="Q26" s="72"/>
    </row>
    <row r="27" spans="1:17" ht="30" customHeight="1">
      <c r="A27" s="375" t="s">
        <v>260</v>
      </c>
      <c r="B27" s="375"/>
      <c r="C27"/>
      <c r="D27" s="36">
        <v>300000000000</v>
      </c>
      <c r="E27"/>
      <c r="F27" s="36">
        <v>0</v>
      </c>
      <c r="G27"/>
      <c r="H27" s="36">
        <v>0</v>
      </c>
      <c r="I27"/>
      <c r="J27" s="36">
        <f t="shared" si="3"/>
        <v>300000000000</v>
      </c>
      <c r="K27"/>
      <c r="L27" s="163">
        <f t="shared" si="0"/>
        <v>1.9647868176808449E-2</v>
      </c>
      <c r="M27"/>
      <c r="N27"/>
      <c r="O27"/>
      <c r="P27" s="73"/>
      <c r="Q27" s="72"/>
    </row>
    <row r="28" spans="1:17" ht="30" customHeight="1">
      <c r="A28" s="375" t="s">
        <v>261</v>
      </c>
      <c r="B28" s="375"/>
      <c r="C28"/>
      <c r="D28" s="36">
        <v>100000000000</v>
      </c>
      <c r="E28"/>
      <c r="F28" s="36">
        <v>0</v>
      </c>
      <c r="G28"/>
      <c r="H28" s="36">
        <v>100000000000</v>
      </c>
      <c r="I28"/>
      <c r="J28" s="36">
        <f t="shared" si="3"/>
        <v>0</v>
      </c>
      <c r="K28"/>
      <c r="L28" s="163">
        <f t="shared" si="0"/>
        <v>0</v>
      </c>
      <c r="M28"/>
      <c r="N28"/>
      <c r="O28"/>
      <c r="P28" s="73"/>
      <c r="Q28" s="72"/>
    </row>
    <row r="29" spans="1:17" ht="30" customHeight="1">
      <c r="A29" s="375" t="s">
        <v>262</v>
      </c>
      <c r="B29" s="375"/>
      <c r="C29"/>
      <c r="D29" s="36">
        <v>100000000000</v>
      </c>
      <c r="E29"/>
      <c r="F29" s="36">
        <v>0</v>
      </c>
      <c r="G29"/>
      <c r="H29" s="36">
        <v>0</v>
      </c>
      <c r="I29"/>
      <c r="J29" s="36">
        <f t="shared" si="3"/>
        <v>100000000000</v>
      </c>
      <c r="K29"/>
      <c r="L29" s="163">
        <f t="shared" si="0"/>
        <v>6.5492893922694832E-3</v>
      </c>
      <c r="M29"/>
      <c r="N29"/>
      <c r="O29"/>
      <c r="P29" s="73"/>
      <c r="Q29" s="72"/>
    </row>
    <row r="30" spans="1:17" ht="30" customHeight="1">
      <c r="A30" s="375" t="s">
        <v>263</v>
      </c>
      <c r="B30" s="375"/>
      <c r="C30"/>
      <c r="D30" s="36">
        <v>100000000000</v>
      </c>
      <c r="E30"/>
      <c r="F30" s="36">
        <v>0</v>
      </c>
      <c r="G30"/>
      <c r="H30" s="36">
        <v>100000000000</v>
      </c>
      <c r="I30"/>
      <c r="J30" s="36">
        <f t="shared" si="3"/>
        <v>0</v>
      </c>
      <c r="K30"/>
      <c r="L30" s="163">
        <f t="shared" si="0"/>
        <v>0</v>
      </c>
      <c r="M30"/>
      <c r="N30"/>
      <c r="O30"/>
      <c r="P30" s="73"/>
      <c r="Q30" s="72"/>
    </row>
    <row r="31" spans="1:17" ht="30" customHeight="1">
      <c r="A31" s="375" t="s">
        <v>264</v>
      </c>
      <c r="B31" s="375"/>
      <c r="C31"/>
      <c r="D31" s="36">
        <v>9256346530</v>
      </c>
      <c r="E31"/>
      <c r="F31" s="36">
        <v>87149355228</v>
      </c>
      <c r="G31"/>
      <c r="H31" s="36">
        <v>88442597000</v>
      </c>
      <c r="I31"/>
      <c r="J31" s="36">
        <f t="shared" ref="J31:J62" si="4">D31+F31-H31</f>
        <v>7963104758</v>
      </c>
      <c r="K31"/>
      <c r="L31" s="163">
        <f t="shared" si="0"/>
        <v>5.2152677521100045E-4</v>
      </c>
      <c r="M31"/>
      <c r="N31"/>
      <c r="O31"/>
      <c r="P31" s="73"/>
      <c r="Q31" s="72"/>
    </row>
    <row r="32" spans="1:17" ht="30" customHeight="1">
      <c r="A32" s="375" t="s">
        <v>273</v>
      </c>
      <c r="B32" s="375"/>
      <c r="C32"/>
      <c r="D32" s="36">
        <v>340000000000</v>
      </c>
      <c r="E32"/>
      <c r="F32" s="36">
        <v>0</v>
      </c>
      <c r="G32"/>
      <c r="H32" s="36">
        <v>70000000000</v>
      </c>
      <c r="I32"/>
      <c r="J32" s="36">
        <f t="shared" si="4"/>
        <v>270000000000</v>
      </c>
      <c r="K32"/>
      <c r="L32" s="163">
        <f t="shared" si="0"/>
        <v>1.7683081359127602E-2</v>
      </c>
      <c r="M32"/>
      <c r="N32"/>
      <c r="O32"/>
      <c r="P32" s="73"/>
      <c r="Q32" s="72"/>
    </row>
    <row r="33" spans="1:17" ht="30" customHeight="1">
      <c r="A33" s="375" t="s">
        <v>274</v>
      </c>
      <c r="B33" s="375"/>
      <c r="C33"/>
      <c r="D33" s="36">
        <v>160000000000</v>
      </c>
      <c r="E33"/>
      <c r="F33" s="36">
        <v>0</v>
      </c>
      <c r="G33"/>
      <c r="H33" s="36">
        <v>0</v>
      </c>
      <c r="I33"/>
      <c r="J33" s="36">
        <f t="shared" si="4"/>
        <v>160000000000</v>
      </c>
      <c r="K33"/>
      <c r="L33" s="163">
        <f t="shared" si="0"/>
        <v>1.0478863027631173E-2</v>
      </c>
      <c r="M33"/>
      <c r="N33"/>
      <c r="O33"/>
      <c r="P33" s="73"/>
      <c r="Q33" s="72"/>
    </row>
    <row r="34" spans="1:17" ht="30" customHeight="1">
      <c r="A34" s="375" t="s">
        <v>275</v>
      </c>
      <c r="B34" s="375"/>
      <c r="C34"/>
      <c r="D34" s="36">
        <v>95000000000</v>
      </c>
      <c r="E34"/>
      <c r="F34" s="36">
        <v>0</v>
      </c>
      <c r="G34"/>
      <c r="H34" s="36">
        <v>0</v>
      </c>
      <c r="I34"/>
      <c r="J34" s="36">
        <f t="shared" si="4"/>
        <v>95000000000</v>
      </c>
      <c r="K34"/>
      <c r="L34" s="163">
        <f t="shared" si="0"/>
        <v>6.2218249226560088E-3</v>
      </c>
      <c r="M34"/>
      <c r="N34"/>
      <c r="O34"/>
      <c r="P34" s="73"/>
      <c r="Q34" s="72"/>
    </row>
    <row r="35" spans="1:17" ht="30" customHeight="1">
      <c r="A35" s="375" t="s">
        <v>276</v>
      </c>
      <c r="B35" s="375"/>
      <c r="C35"/>
      <c r="D35" s="36">
        <v>100000000000</v>
      </c>
      <c r="E35"/>
      <c r="F35" s="36">
        <v>0</v>
      </c>
      <c r="G35"/>
      <c r="H35" s="36">
        <v>0</v>
      </c>
      <c r="I35"/>
      <c r="J35" s="36">
        <f t="shared" si="4"/>
        <v>100000000000</v>
      </c>
      <c r="K35"/>
      <c r="L35" s="163">
        <f t="shared" si="0"/>
        <v>6.5492893922694832E-3</v>
      </c>
      <c r="M35"/>
      <c r="N35"/>
      <c r="O35"/>
      <c r="P35" s="73"/>
      <c r="Q35" s="72"/>
    </row>
    <row r="36" spans="1:17" ht="30" customHeight="1">
      <c r="A36" s="375" t="s">
        <v>277</v>
      </c>
      <c r="B36" s="375"/>
      <c r="C36"/>
      <c r="D36" s="36">
        <v>250000000000</v>
      </c>
      <c r="E36"/>
      <c r="F36" s="36">
        <v>0</v>
      </c>
      <c r="G36"/>
      <c r="H36" s="36">
        <v>0</v>
      </c>
      <c r="I36"/>
      <c r="J36" s="36">
        <f t="shared" si="4"/>
        <v>250000000000</v>
      </c>
      <c r="K36"/>
      <c r="L36" s="163">
        <f t="shared" si="0"/>
        <v>1.6373223480673708E-2</v>
      </c>
      <c r="M36"/>
      <c r="N36"/>
      <c r="O36"/>
      <c r="P36" s="73"/>
      <c r="Q36" s="72"/>
    </row>
    <row r="37" spans="1:17" ht="30" customHeight="1">
      <c r="A37" s="375" t="s">
        <v>278</v>
      </c>
      <c r="B37" s="375"/>
      <c r="C37"/>
      <c r="D37" s="36">
        <v>65000000000</v>
      </c>
      <c r="E37"/>
      <c r="F37" s="36">
        <v>0</v>
      </c>
      <c r="G37"/>
      <c r="H37" s="36">
        <v>0</v>
      </c>
      <c r="I37"/>
      <c r="J37" s="36">
        <f t="shared" si="4"/>
        <v>65000000000</v>
      </c>
      <c r="K37"/>
      <c r="L37" s="163">
        <f t="shared" si="0"/>
        <v>4.2570381049751634E-3</v>
      </c>
      <c r="M37"/>
      <c r="N37"/>
      <c r="O37"/>
      <c r="P37" s="73"/>
      <c r="Q37" s="72"/>
    </row>
    <row r="38" spans="1:17" ht="30" customHeight="1">
      <c r="A38" s="375" t="s">
        <v>279</v>
      </c>
      <c r="B38" s="375"/>
      <c r="C38"/>
      <c r="D38" s="36">
        <v>300000000000</v>
      </c>
      <c r="E38"/>
      <c r="F38" s="36">
        <v>0</v>
      </c>
      <c r="G38"/>
      <c r="H38" s="36">
        <v>0</v>
      </c>
      <c r="I38"/>
      <c r="J38" s="36">
        <f t="shared" si="4"/>
        <v>300000000000</v>
      </c>
      <c r="K38"/>
      <c r="L38" s="163">
        <f t="shared" si="0"/>
        <v>1.9647868176808449E-2</v>
      </c>
      <c r="M38"/>
      <c r="N38"/>
      <c r="O38"/>
      <c r="P38" s="73"/>
      <c r="Q38" s="72"/>
    </row>
    <row r="39" spans="1:17" ht="30" customHeight="1">
      <c r="A39" s="375" t="s">
        <v>280</v>
      </c>
      <c r="B39" s="375"/>
      <c r="C39"/>
      <c r="D39" s="36">
        <v>260000000000</v>
      </c>
      <c r="E39"/>
      <c r="F39" s="36">
        <v>0</v>
      </c>
      <c r="G39"/>
      <c r="H39" s="36">
        <v>0</v>
      </c>
      <c r="I39"/>
      <c r="J39" s="36">
        <f t="shared" si="4"/>
        <v>260000000000</v>
      </c>
      <c r="K39"/>
      <c r="L39" s="163">
        <f t="shared" ref="L39:L56" si="5">J39/15268832083987</f>
        <v>1.7028152419900654E-2</v>
      </c>
      <c r="M39"/>
      <c r="N39"/>
      <c r="O39"/>
      <c r="P39" s="73"/>
      <c r="Q39" s="72"/>
    </row>
    <row r="40" spans="1:17" ht="30" customHeight="1">
      <c r="A40" s="375" t="s">
        <v>281</v>
      </c>
      <c r="B40" s="375"/>
      <c r="C40"/>
      <c r="D40" s="36">
        <v>210000000000</v>
      </c>
      <c r="E40"/>
      <c r="F40" s="36">
        <v>0</v>
      </c>
      <c r="G40" s="36"/>
      <c r="H40" s="36">
        <v>0</v>
      </c>
      <c r="I40"/>
      <c r="J40" s="36">
        <f t="shared" si="4"/>
        <v>210000000000</v>
      </c>
      <c r="K40"/>
      <c r="L40" s="163">
        <f t="shared" si="5"/>
        <v>1.3753507723765913E-2</v>
      </c>
      <c r="M40"/>
      <c r="N40"/>
      <c r="O40"/>
      <c r="P40" s="73"/>
      <c r="Q40" s="72"/>
    </row>
    <row r="41" spans="1:17" ht="30" customHeight="1">
      <c r="A41" s="375" t="s">
        <v>289</v>
      </c>
      <c r="B41" s="375"/>
      <c r="C41"/>
      <c r="D41" s="36">
        <v>115850000000</v>
      </c>
      <c r="E41"/>
      <c r="F41" s="36">
        <v>0</v>
      </c>
      <c r="G41" s="36"/>
      <c r="H41" s="36">
        <v>0</v>
      </c>
      <c r="I41"/>
      <c r="J41" s="36">
        <f t="shared" si="4"/>
        <v>115850000000</v>
      </c>
      <c r="K41"/>
      <c r="L41" s="163">
        <f t="shared" si="5"/>
        <v>7.5873517609441957E-3</v>
      </c>
      <c r="M41"/>
      <c r="N41"/>
      <c r="O41"/>
      <c r="P41" s="73"/>
      <c r="Q41" s="72"/>
    </row>
    <row r="42" spans="1:17" ht="30" customHeight="1">
      <c r="A42" s="375" t="s">
        <v>290</v>
      </c>
      <c r="B42" s="375"/>
      <c r="C42"/>
      <c r="D42" s="36">
        <v>200000000000</v>
      </c>
      <c r="E42"/>
      <c r="F42" s="36">
        <v>0</v>
      </c>
      <c r="G42" s="36"/>
      <c r="H42" s="36">
        <v>200000000000</v>
      </c>
      <c r="I42"/>
      <c r="J42" s="36">
        <f t="shared" si="4"/>
        <v>0</v>
      </c>
      <c r="K42"/>
      <c r="L42" s="163">
        <f t="shared" si="5"/>
        <v>0</v>
      </c>
      <c r="M42"/>
      <c r="N42"/>
      <c r="O42"/>
      <c r="P42" s="73"/>
      <c r="Q42" s="72"/>
    </row>
    <row r="43" spans="1:17" ht="30" customHeight="1">
      <c r="A43" s="375" t="s">
        <v>291</v>
      </c>
      <c r="B43" s="375"/>
      <c r="C43"/>
      <c r="D43" s="36">
        <v>130000000000</v>
      </c>
      <c r="E43"/>
      <c r="F43" s="36">
        <v>0</v>
      </c>
      <c r="G43" s="36"/>
      <c r="H43" s="36">
        <v>0</v>
      </c>
      <c r="I43"/>
      <c r="J43" s="36">
        <f t="shared" si="4"/>
        <v>130000000000</v>
      </c>
      <c r="K43"/>
      <c r="L43" s="163">
        <f t="shared" si="5"/>
        <v>8.5140762099503269E-3</v>
      </c>
      <c r="M43"/>
      <c r="N43"/>
      <c r="O43"/>
      <c r="P43" s="73"/>
      <c r="Q43" s="72"/>
    </row>
    <row r="44" spans="1:17" ht="30" customHeight="1">
      <c r="A44" s="375" t="s">
        <v>292</v>
      </c>
      <c r="B44" s="375"/>
      <c r="C44"/>
      <c r="D44" s="36">
        <v>100000000000</v>
      </c>
      <c r="E44"/>
      <c r="F44" s="36">
        <v>0</v>
      </c>
      <c r="G44" s="36"/>
      <c r="H44" s="36">
        <v>0</v>
      </c>
      <c r="I44"/>
      <c r="J44" s="36">
        <f t="shared" si="4"/>
        <v>100000000000</v>
      </c>
      <c r="K44"/>
      <c r="L44" s="163">
        <f t="shared" si="5"/>
        <v>6.5492893922694832E-3</v>
      </c>
      <c r="M44"/>
      <c r="N44"/>
      <c r="O44"/>
      <c r="P44" s="73"/>
      <c r="Q44" s="72"/>
    </row>
    <row r="45" spans="1:17" ht="30" customHeight="1">
      <c r="A45" s="375" t="s">
        <v>293</v>
      </c>
      <c r="B45" s="375"/>
      <c r="C45"/>
      <c r="D45" s="36">
        <v>150000000000</v>
      </c>
      <c r="E45"/>
      <c r="F45" s="36">
        <v>0</v>
      </c>
      <c r="G45" s="36"/>
      <c r="H45" s="36">
        <v>150000000000</v>
      </c>
      <c r="I45"/>
      <c r="J45" s="36">
        <f t="shared" si="4"/>
        <v>0</v>
      </c>
      <c r="K45"/>
      <c r="L45" s="163">
        <f t="shared" si="5"/>
        <v>0</v>
      </c>
      <c r="M45"/>
      <c r="N45"/>
      <c r="O45"/>
      <c r="P45" s="73"/>
      <c r="Q45" s="72"/>
    </row>
    <row r="46" spans="1:17" ht="30" customHeight="1">
      <c r="A46" s="375" t="s">
        <v>294</v>
      </c>
      <c r="B46" s="375"/>
      <c r="C46"/>
      <c r="D46" s="36">
        <v>100000000000</v>
      </c>
      <c r="E46"/>
      <c r="F46" s="36">
        <v>0</v>
      </c>
      <c r="G46" s="36"/>
      <c r="H46" s="36">
        <v>0</v>
      </c>
      <c r="I46"/>
      <c r="J46" s="36">
        <f t="shared" si="4"/>
        <v>100000000000</v>
      </c>
      <c r="K46"/>
      <c r="L46" s="163">
        <f t="shared" si="5"/>
        <v>6.5492893922694832E-3</v>
      </c>
      <c r="M46"/>
      <c r="N46"/>
      <c r="O46"/>
      <c r="P46" s="73"/>
      <c r="Q46" s="72"/>
    </row>
    <row r="47" spans="1:17" ht="30" customHeight="1">
      <c r="A47" s="375" t="s">
        <v>298</v>
      </c>
      <c r="B47" s="375"/>
      <c r="C47"/>
      <c r="D47" s="36">
        <v>100000000000</v>
      </c>
      <c r="E47"/>
      <c r="F47" s="36">
        <v>0</v>
      </c>
      <c r="G47" s="36"/>
      <c r="H47" s="36">
        <v>0</v>
      </c>
      <c r="I47"/>
      <c r="J47" s="36">
        <f t="shared" si="4"/>
        <v>100000000000</v>
      </c>
      <c r="K47"/>
      <c r="L47" s="163">
        <f t="shared" si="5"/>
        <v>6.5492893922694832E-3</v>
      </c>
      <c r="M47"/>
      <c r="N47"/>
      <c r="O47"/>
      <c r="P47" s="73"/>
      <c r="Q47" s="72"/>
    </row>
    <row r="48" spans="1:17" ht="30" customHeight="1">
      <c r="A48" s="375" t="s">
        <v>299</v>
      </c>
      <c r="B48" s="375"/>
      <c r="C48"/>
      <c r="D48" s="36">
        <v>550000000000</v>
      </c>
      <c r="E48"/>
      <c r="F48" s="36">
        <v>0</v>
      </c>
      <c r="G48" s="36"/>
      <c r="H48" s="36">
        <v>250000000000</v>
      </c>
      <c r="I48"/>
      <c r="J48" s="36">
        <f t="shared" si="4"/>
        <v>300000000000</v>
      </c>
      <c r="K48"/>
      <c r="L48" s="163">
        <f t="shared" si="5"/>
        <v>1.9647868176808449E-2</v>
      </c>
      <c r="M48"/>
      <c r="N48"/>
      <c r="O48"/>
      <c r="P48" s="73"/>
      <c r="Q48" s="72"/>
    </row>
    <row r="49" spans="1:17" ht="30" customHeight="1">
      <c r="A49" s="375" t="s">
        <v>300</v>
      </c>
      <c r="B49" s="375"/>
      <c r="C49"/>
      <c r="D49" s="36">
        <v>230000000000</v>
      </c>
      <c r="E49"/>
      <c r="F49" s="36">
        <v>0</v>
      </c>
      <c r="G49" s="36"/>
      <c r="H49" s="36">
        <v>230000000000</v>
      </c>
      <c r="I49"/>
      <c r="J49" s="36">
        <f t="shared" si="4"/>
        <v>0</v>
      </c>
      <c r="K49"/>
      <c r="L49" s="163">
        <f t="shared" si="5"/>
        <v>0</v>
      </c>
      <c r="M49"/>
      <c r="N49"/>
      <c r="O49"/>
      <c r="P49" s="73"/>
      <c r="Q49" s="72"/>
    </row>
    <row r="50" spans="1:17" ht="30" customHeight="1">
      <c r="A50" s="375" t="s">
        <v>314</v>
      </c>
      <c r="B50" s="375"/>
      <c r="C50"/>
      <c r="D50" s="36">
        <v>160000000000</v>
      </c>
      <c r="E50"/>
      <c r="F50" s="36">
        <v>0</v>
      </c>
      <c r="G50" s="36"/>
      <c r="H50" s="36">
        <v>0</v>
      </c>
      <c r="I50"/>
      <c r="J50" s="36">
        <f t="shared" si="4"/>
        <v>160000000000</v>
      </c>
      <c r="K50"/>
      <c r="L50" s="163">
        <f t="shared" si="5"/>
        <v>1.0478863027631173E-2</v>
      </c>
      <c r="M50"/>
      <c r="N50"/>
      <c r="O50"/>
      <c r="P50" s="73"/>
      <c r="Q50" s="72"/>
    </row>
    <row r="51" spans="1:17" ht="30" customHeight="1">
      <c r="A51" s="375" t="s">
        <v>330</v>
      </c>
      <c r="B51" s="375"/>
      <c r="C51"/>
      <c r="D51" s="36">
        <v>0</v>
      </c>
      <c r="E51"/>
      <c r="F51" s="36">
        <v>200000000000</v>
      </c>
      <c r="G51" s="36"/>
      <c r="H51" s="36">
        <v>0</v>
      </c>
      <c r="I51"/>
      <c r="J51" s="36">
        <f t="shared" si="4"/>
        <v>200000000000</v>
      </c>
      <c r="K51"/>
      <c r="L51" s="163">
        <f t="shared" si="5"/>
        <v>1.3098578784538966E-2</v>
      </c>
      <c r="M51"/>
      <c r="N51"/>
      <c r="O51"/>
      <c r="P51" s="73"/>
      <c r="Q51" s="72"/>
    </row>
    <row r="52" spans="1:17" ht="30" customHeight="1">
      <c r="A52" s="375" t="s">
        <v>331</v>
      </c>
      <c r="B52" s="375"/>
      <c r="C52"/>
      <c r="D52" s="36">
        <v>0</v>
      </c>
      <c r="E52"/>
      <c r="F52" s="36">
        <v>190000000000</v>
      </c>
      <c r="G52" s="36"/>
      <c r="H52" s="36">
        <v>0</v>
      </c>
      <c r="I52"/>
      <c r="J52" s="36">
        <f t="shared" si="4"/>
        <v>190000000000</v>
      </c>
      <c r="K52"/>
      <c r="L52" s="163">
        <f t="shared" si="5"/>
        <v>1.2443649845312018E-2</v>
      </c>
      <c r="M52"/>
      <c r="N52"/>
      <c r="O52"/>
      <c r="P52" s="73"/>
      <c r="Q52" s="72"/>
    </row>
    <row r="53" spans="1:17" ht="30" customHeight="1">
      <c r="A53" s="375" t="s">
        <v>332</v>
      </c>
      <c r="B53" s="375"/>
      <c r="C53"/>
      <c r="D53" s="36">
        <v>0</v>
      </c>
      <c r="E53"/>
      <c r="F53" s="36">
        <v>200000000000</v>
      </c>
      <c r="G53" s="36"/>
      <c r="H53" s="36">
        <v>0</v>
      </c>
      <c r="I53"/>
      <c r="J53" s="36">
        <f t="shared" si="4"/>
        <v>200000000000</v>
      </c>
      <c r="K53"/>
      <c r="L53" s="163">
        <f t="shared" si="5"/>
        <v>1.3098578784538966E-2</v>
      </c>
      <c r="M53"/>
      <c r="N53"/>
      <c r="O53"/>
      <c r="P53" s="73"/>
      <c r="Q53" s="72"/>
    </row>
    <row r="54" spans="1:17" ht="30" customHeight="1">
      <c r="A54" s="375" t="s">
        <v>333</v>
      </c>
      <c r="B54" s="375"/>
      <c r="C54"/>
      <c r="D54" s="36">
        <v>0</v>
      </c>
      <c r="E54"/>
      <c r="F54" s="36">
        <v>160000000000</v>
      </c>
      <c r="G54" s="36"/>
      <c r="H54" s="36">
        <v>0</v>
      </c>
      <c r="I54"/>
      <c r="J54" s="36">
        <f t="shared" si="4"/>
        <v>160000000000</v>
      </c>
      <c r="K54"/>
      <c r="L54" s="163">
        <f t="shared" si="5"/>
        <v>1.0478863027631173E-2</v>
      </c>
      <c r="M54"/>
      <c r="N54"/>
      <c r="O54"/>
      <c r="P54" s="73"/>
      <c r="Q54" s="72"/>
    </row>
    <row r="55" spans="1:17" ht="30" customHeight="1">
      <c r="A55" s="375" t="s">
        <v>334</v>
      </c>
      <c r="B55" s="375"/>
      <c r="C55"/>
      <c r="D55" s="36">
        <v>0</v>
      </c>
      <c r="E55"/>
      <c r="F55" s="36">
        <v>110000000000</v>
      </c>
      <c r="G55" s="36"/>
      <c r="H55" s="36">
        <v>0</v>
      </c>
      <c r="I55"/>
      <c r="J55" s="36">
        <f t="shared" si="4"/>
        <v>110000000000</v>
      </c>
      <c r="K55"/>
      <c r="L55" s="163">
        <f t="shared" si="5"/>
        <v>7.2042183314964311E-3</v>
      </c>
      <c r="M55"/>
      <c r="N55"/>
      <c r="O55"/>
      <c r="P55" s="73"/>
      <c r="Q55" s="72"/>
    </row>
    <row r="56" spans="1:17" ht="30" customHeight="1">
      <c r="A56" s="375" t="s">
        <v>335</v>
      </c>
      <c r="B56" s="375"/>
      <c r="C56"/>
      <c r="D56" s="36">
        <v>0</v>
      </c>
      <c r="E56"/>
      <c r="F56" s="36">
        <v>200000000000</v>
      </c>
      <c r="G56" s="36"/>
      <c r="H56" s="36">
        <v>0</v>
      </c>
      <c r="I56"/>
      <c r="J56" s="36">
        <f t="shared" si="4"/>
        <v>200000000000</v>
      </c>
      <c r="K56"/>
      <c r="L56" s="163">
        <f t="shared" si="5"/>
        <v>1.3098578784538966E-2</v>
      </c>
      <c r="M56"/>
      <c r="N56"/>
      <c r="O56"/>
      <c r="P56" s="73"/>
      <c r="Q56" s="72"/>
    </row>
    <row r="57" spans="1:17" ht="30" customHeight="1">
      <c r="A57" s="375" t="s">
        <v>336</v>
      </c>
      <c r="B57" s="375"/>
      <c r="C57"/>
      <c r="D57" s="36">
        <v>0</v>
      </c>
      <c r="E57"/>
      <c r="F57" s="36">
        <v>1200000500000</v>
      </c>
      <c r="G57" s="36"/>
      <c r="H57" s="36">
        <v>1200000215000</v>
      </c>
      <c r="I57"/>
      <c r="J57" s="36">
        <f t="shared" si="4"/>
        <v>285000</v>
      </c>
      <c r="K57"/>
      <c r="L57" s="163">
        <f t="shared" ref="L57:L62" si="6">J57/15268832083987</f>
        <v>1.8665474767968028E-8</v>
      </c>
      <c r="M57"/>
      <c r="N57"/>
      <c r="O57"/>
      <c r="P57" s="73"/>
      <c r="Q57" s="72"/>
    </row>
    <row r="58" spans="1:17" ht="30" customHeight="1">
      <c r="A58" s="375" t="s">
        <v>337</v>
      </c>
      <c r="B58" s="375"/>
      <c r="C58"/>
      <c r="D58" s="36">
        <v>0</v>
      </c>
      <c r="E58"/>
      <c r="F58" s="36">
        <v>500000000000</v>
      </c>
      <c r="G58" s="36"/>
      <c r="H58" s="36">
        <v>0</v>
      </c>
      <c r="I58"/>
      <c r="J58" s="36">
        <f t="shared" si="4"/>
        <v>500000000000</v>
      </c>
      <c r="K58"/>
      <c r="L58" s="163">
        <f t="shared" si="6"/>
        <v>3.2746446961347417E-2</v>
      </c>
      <c r="M58"/>
      <c r="N58"/>
      <c r="O58"/>
      <c r="P58" s="73"/>
      <c r="Q58" s="72"/>
    </row>
    <row r="59" spans="1:17" ht="30" customHeight="1">
      <c r="A59" s="375" t="s">
        <v>338</v>
      </c>
      <c r="B59" s="375"/>
      <c r="C59"/>
      <c r="D59" s="36">
        <v>0</v>
      </c>
      <c r="E59"/>
      <c r="F59" s="36">
        <v>500000000000</v>
      </c>
      <c r="G59" s="36"/>
      <c r="H59" s="36">
        <v>0</v>
      </c>
      <c r="I59"/>
      <c r="J59" s="36">
        <f t="shared" si="4"/>
        <v>500000000000</v>
      </c>
      <c r="K59"/>
      <c r="L59" s="163">
        <f t="shared" si="6"/>
        <v>3.2746446961347417E-2</v>
      </c>
      <c r="M59"/>
      <c r="N59"/>
      <c r="O59"/>
      <c r="P59" s="73"/>
      <c r="Q59" s="72"/>
    </row>
    <row r="60" spans="1:17" ht="30" customHeight="1">
      <c r="A60" s="375" t="s">
        <v>339</v>
      </c>
      <c r="B60" s="375"/>
      <c r="C60"/>
      <c r="D60" s="36">
        <v>0</v>
      </c>
      <c r="E60"/>
      <c r="F60" s="36">
        <v>100000000000</v>
      </c>
      <c r="G60" s="36"/>
      <c r="H60" s="36">
        <v>0</v>
      </c>
      <c r="I60"/>
      <c r="J60" s="36">
        <f t="shared" si="4"/>
        <v>100000000000</v>
      </c>
      <c r="K60"/>
      <c r="L60" s="163">
        <f t="shared" si="6"/>
        <v>6.5492893922694832E-3</v>
      </c>
      <c r="M60"/>
      <c r="N60"/>
      <c r="O60"/>
      <c r="P60" s="73"/>
      <c r="Q60" s="72"/>
    </row>
    <row r="61" spans="1:17" ht="30" customHeight="1">
      <c r="A61" s="375" t="s">
        <v>340</v>
      </c>
      <c r="B61" s="375"/>
      <c r="C61"/>
      <c r="D61" s="36">
        <v>0</v>
      </c>
      <c r="E61"/>
      <c r="F61" s="36">
        <v>200000000000</v>
      </c>
      <c r="G61" s="36"/>
      <c r="H61" s="36">
        <v>0</v>
      </c>
      <c r="I61"/>
      <c r="J61" s="36">
        <f t="shared" si="4"/>
        <v>200000000000</v>
      </c>
      <c r="K61"/>
      <c r="L61" s="163">
        <f t="shared" si="6"/>
        <v>1.3098578784538966E-2</v>
      </c>
      <c r="M61"/>
      <c r="N61"/>
      <c r="O61"/>
      <c r="P61" s="73"/>
      <c r="Q61" s="72"/>
    </row>
    <row r="62" spans="1:17" ht="30" customHeight="1">
      <c r="A62" s="375" t="s">
        <v>341</v>
      </c>
      <c r="B62" s="375"/>
      <c r="C62"/>
      <c r="D62" s="36">
        <v>0</v>
      </c>
      <c r="E62"/>
      <c r="F62" s="36">
        <v>836000000000</v>
      </c>
      <c r="G62" s="36"/>
      <c r="H62" s="36">
        <v>0</v>
      </c>
      <c r="I62"/>
      <c r="J62" s="36">
        <f t="shared" si="4"/>
        <v>836000000000</v>
      </c>
      <c r="K62"/>
      <c r="L62" s="163">
        <f t="shared" si="6"/>
        <v>5.4752059319372874E-2</v>
      </c>
      <c r="M62"/>
      <c r="N62"/>
      <c r="O62"/>
      <c r="P62" s="73"/>
      <c r="Q62" s="72"/>
    </row>
    <row r="63" spans="1:17" ht="30" customHeight="1" thickBot="1">
      <c r="A63" s="343" t="s">
        <v>12</v>
      </c>
      <c r="B63" s="343"/>
      <c r="C63"/>
      <c r="D63" s="282">
        <f>SUM(D7:D62)</f>
        <v>6294796965709</v>
      </c>
      <c r="E63" s="318"/>
      <c r="F63" s="282">
        <f>SUM(F7:F62)</f>
        <v>12419184346511</v>
      </c>
      <c r="G63" s="318"/>
      <c r="H63" s="282">
        <f>SUM(H7:H62)</f>
        <v>11132815422156</v>
      </c>
      <c r="I63" s="318"/>
      <c r="J63" s="282">
        <f>SUM(J7:J62)</f>
        <v>7581165890064</v>
      </c>
      <c r="K63" s="318"/>
      <c r="L63" s="304">
        <f>SUM(L7:L62)</f>
        <v>0.496512493448314</v>
      </c>
      <c r="M63"/>
      <c r="N63"/>
      <c r="O63"/>
      <c r="P63" s="73"/>
      <c r="Q63" s="72"/>
    </row>
    <row r="64" spans="1:17" ht="30" customHeight="1" thickTop="1">
      <c r="B64" s="149"/>
      <c r="C64" s="86"/>
      <c r="D64" s="73"/>
      <c r="E64" s="72"/>
      <c r="L64" s="30"/>
      <c r="N64" s="12"/>
      <c r="O64" s="12"/>
      <c r="P64" s="12"/>
      <c r="Q64" s="12"/>
    </row>
    <row r="65" spans="2:17" ht="30" customHeight="1">
      <c r="B65" s="149"/>
      <c r="C65" s="86"/>
      <c r="D65" s="73"/>
      <c r="E65" s="72"/>
      <c r="L65" s="30"/>
      <c r="N65" s="12"/>
      <c r="O65" s="12"/>
      <c r="P65" s="12"/>
      <c r="Q65" s="12"/>
    </row>
    <row r="66" spans="2:17" ht="30" customHeight="1">
      <c r="B66" s="149"/>
      <c r="C66" s="86"/>
      <c r="D66" s="73"/>
      <c r="E66" s="72"/>
      <c r="L66" s="30"/>
      <c r="N66" s="12"/>
      <c r="O66" s="12"/>
      <c r="P66" s="12"/>
      <c r="Q66" s="12"/>
    </row>
    <row r="67" spans="2:17" ht="30" customHeight="1">
      <c r="B67" s="149"/>
      <c r="C67" s="86"/>
      <c r="D67" s="73"/>
      <c r="E67" s="72"/>
      <c r="L67" s="30"/>
      <c r="N67" s="12"/>
      <c r="O67" s="12"/>
      <c r="P67" s="12"/>
      <c r="Q67" s="12"/>
    </row>
    <row r="68" spans="2:17" ht="30" customHeight="1">
      <c r="B68" s="149"/>
      <c r="C68" s="86"/>
      <c r="D68" s="73"/>
      <c r="E68" s="72"/>
      <c r="L68" s="30"/>
      <c r="N68" s="12"/>
      <c r="O68" s="12"/>
      <c r="P68" s="12"/>
      <c r="Q68" s="12"/>
    </row>
    <row r="69" spans="2:17" ht="30" customHeight="1">
      <c r="B69" s="149"/>
      <c r="C69" s="86"/>
      <c r="D69" s="73"/>
      <c r="E69" s="72"/>
      <c r="L69" s="30"/>
      <c r="N69" s="12"/>
      <c r="O69" s="12"/>
      <c r="P69" s="12"/>
      <c r="Q69" s="12"/>
    </row>
    <row r="70" spans="2:17" ht="30" customHeight="1">
      <c r="B70" s="149"/>
      <c r="C70" s="86"/>
      <c r="D70" s="73"/>
      <c r="E70" s="72"/>
      <c r="L70" s="30"/>
      <c r="N70" s="12"/>
      <c r="O70" s="12"/>
      <c r="P70" s="12"/>
      <c r="Q70" s="12"/>
    </row>
    <row r="71" spans="2:17" ht="30" customHeight="1">
      <c r="B71" s="149"/>
      <c r="C71" s="86"/>
      <c r="D71" s="73"/>
      <c r="E71" s="72"/>
      <c r="L71" s="30"/>
      <c r="N71" s="12"/>
      <c r="O71" s="12"/>
      <c r="P71" s="12"/>
      <c r="Q71" s="12"/>
    </row>
    <row r="72" spans="2:17" ht="30" customHeight="1">
      <c r="B72" s="149"/>
      <c r="C72" s="86"/>
      <c r="D72" s="73"/>
      <c r="E72" s="72"/>
      <c r="L72" s="30"/>
      <c r="N72" s="12"/>
      <c r="O72" s="12"/>
      <c r="P72" s="12"/>
      <c r="Q72" s="12"/>
    </row>
    <row r="73" spans="2:17" ht="30" customHeight="1">
      <c r="B73" s="149"/>
      <c r="C73" s="86"/>
      <c r="D73" s="73"/>
      <c r="E73" s="72"/>
      <c r="L73" s="30"/>
      <c r="N73" s="12"/>
      <c r="O73" s="12"/>
      <c r="P73" s="12"/>
      <c r="Q73" s="12"/>
    </row>
    <row r="74" spans="2:17" ht="30" customHeight="1">
      <c r="B74" s="149"/>
      <c r="C74" s="86"/>
      <c r="D74" s="73"/>
      <c r="E74" s="72"/>
      <c r="L74" s="30"/>
      <c r="N74" s="12"/>
      <c r="O74" s="12"/>
      <c r="P74" s="12"/>
      <c r="Q74" s="12"/>
    </row>
    <row r="75" spans="2:17" ht="30" customHeight="1">
      <c r="B75" s="149"/>
      <c r="C75" s="86"/>
      <c r="D75" s="73"/>
      <c r="E75" s="72"/>
      <c r="L75" s="30"/>
      <c r="N75" s="12"/>
      <c r="O75" s="12"/>
      <c r="P75" s="12"/>
      <c r="Q75" s="12"/>
    </row>
    <row r="76" spans="2:17" ht="30" customHeight="1">
      <c r="B76" s="149"/>
      <c r="C76" s="86"/>
      <c r="D76" s="73"/>
      <c r="E76" s="72"/>
      <c r="L76" s="30"/>
      <c r="N76" s="12"/>
      <c r="O76" s="12"/>
      <c r="P76" s="12"/>
      <c r="Q76" s="12"/>
    </row>
    <row r="77" spans="2:17" ht="30" customHeight="1">
      <c r="B77" s="149"/>
      <c r="C77" s="86"/>
      <c r="D77" s="73"/>
      <c r="E77" s="72"/>
      <c r="L77" s="30"/>
      <c r="N77" s="12"/>
      <c r="O77" s="12"/>
      <c r="P77" s="12"/>
      <c r="Q77" s="12"/>
    </row>
    <row r="78" spans="2:17" ht="30" customHeight="1">
      <c r="B78" s="149"/>
      <c r="C78" s="86"/>
      <c r="D78" s="73"/>
      <c r="E78" s="72"/>
      <c r="L78" s="30"/>
      <c r="N78" s="12"/>
      <c r="O78" s="12"/>
      <c r="P78" s="12"/>
      <c r="Q78" s="12"/>
    </row>
    <row r="79" spans="2:17" ht="30" customHeight="1">
      <c r="B79" s="149"/>
      <c r="C79" s="86"/>
      <c r="D79" s="73"/>
      <c r="E79" s="72"/>
      <c r="L79" s="30"/>
      <c r="N79" s="12"/>
      <c r="O79" s="12"/>
      <c r="P79" s="12"/>
      <c r="Q79" s="12"/>
    </row>
    <row r="80" spans="2:17" ht="30" customHeight="1">
      <c r="B80" s="149"/>
      <c r="C80" s="86"/>
      <c r="D80" s="73"/>
      <c r="E80" s="72"/>
      <c r="L80" s="30"/>
      <c r="N80" s="12"/>
      <c r="O80" s="12"/>
      <c r="P80" s="12"/>
      <c r="Q80" s="12"/>
    </row>
    <row r="81" spans="2:17" ht="30" customHeight="1">
      <c r="B81" s="149"/>
      <c r="C81" s="86"/>
      <c r="D81" s="73"/>
      <c r="E81" s="72"/>
      <c r="L81" s="30"/>
      <c r="N81" s="12"/>
      <c r="O81" s="12"/>
      <c r="P81" s="12"/>
      <c r="Q81" s="12"/>
    </row>
    <row r="82" spans="2:17" ht="30" customHeight="1">
      <c r="B82" s="149"/>
      <c r="C82" s="86"/>
      <c r="D82" s="73"/>
      <c r="E82" s="72"/>
      <c r="L82" s="30"/>
      <c r="N82" s="12"/>
      <c r="O82" s="12"/>
      <c r="P82" s="12"/>
      <c r="Q82" s="12"/>
    </row>
    <row r="83" spans="2:17" ht="30" customHeight="1">
      <c r="B83" s="149"/>
      <c r="C83" s="86"/>
      <c r="D83" s="73"/>
      <c r="E83" s="72"/>
      <c r="L83" s="30"/>
      <c r="N83" s="12"/>
      <c r="O83" s="12"/>
      <c r="P83" s="12"/>
      <c r="Q83" s="12"/>
    </row>
    <row r="84" spans="2:17" ht="30" customHeight="1">
      <c r="B84" s="149"/>
      <c r="C84" s="86"/>
      <c r="D84" s="73"/>
      <c r="E84" s="72"/>
      <c r="L84" s="30"/>
      <c r="N84" s="12"/>
      <c r="O84" s="12"/>
      <c r="P84" s="12"/>
      <c r="Q84" s="12"/>
    </row>
    <row r="85" spans="2:17" ht="30" customHeight="1">
      <c r="B85" s="149"/>
      <c r="C85" s="86"/>
      <c r="D85" s="73"/>
      <c r="E85" s="72"/>
      <c r="L85" s="30"/>
      <c r="N85" s="12"/>
      <c r="O85" s="12"/>
      <c r="P85" s="12"/>
      <c r="Q85" s="12"/>
    </row>
    <row r="86" spans="2:17" ht="30" customHeight="1">
      <c r="B86" s="149"/>
      <c r="C86" s="86"/>
      <c r="D86" s="73"/>
      <c r="E86" s="72"/>
      <c r="L86" s="30"/>
      <c r="N86" s="12"/>
      <c r="O86" s="12"/>
      <c r="P86" s="12"/>
      <c r="Q86" s="12"/>
    </row>
    <row r="87" spans="2:17" ht="30" customHeight="1">
      <c r="B87" s="149"/>
      <c r="C87" s="86"/>
      <c r="D87" s="73"/>
      <c r="E87" s="72"/>
      <c r="L87" s="30"/>
      <c r="N87" s="12"/>
      <c r="O87" s="12"/>
      <c r="P87" s="12"/>
      <c r="Q87" s="12"/>
    </row>
    <row r="88" spans="2:17" ht="30" customHeight="1">
      <c r="B88" s="149"/>
      <c r="C88" s="86"/>
      <c r="D88" s="73"/>
      <c r="E88" s="72"/>
      <c r="L88" s="30"/>
      <c r="N88" s="12"/>
      <c r="O88" s="12"/>
      <c r="P88" s="12"/>
      <c r="Q88" s="12"/>
    </row>
    <row r="89" spans="2:17" s="22" customFormat="1" ht="30" customHeight="1">
      <c r="B89" s="150"/>
      <c r="C89" s="145"/>
      <c r="D89" s="74"/>
      <c r="E89" s="72"/>
      <c r="L89" s="46"/>
    </row>
    <row r="90" spans="2:17" ht="24.95" customHeight="1">
      <c r="J90" s="98"/>
    </row>
  </sheetData>
  <mergeCells count="64">
    <mergeCell ref="A61:B61"/>
    <mergeCell ref="A62:B62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36:B36"/>
    <mergeCell ref="A37:B37"/>
    <mergeCell ref="A31:B31"/>
    <mergeCell ref="A32:B32"/>
    <mergeCell ref="A33:B33"/>
    <mergeCell ref="A34:B34"/>
    <mergeCell ref="A35:B35"/>
    <mergeCell ref="A30:B30"/>
    <mergeCell ref="A25:B25"/>
    <mergeCell ref="A26:B26"/>
    <mergeCell ref="A27:B27"/>
    <mergeCell ref="A28:B28"/>
    <mergeCell ref="A63:B63"/>
    <mergeCell ref="A20:B20"/>
    <mergeCell ref="A21:B21"/>
    <mergeCell ref="A17:B17"/>
    <mergeCell ref="A18:B18"/>
    <mergeCell ref="A22:B22"/>
    <mergeCell ref="A19:B19"/>
    <mergeCell ref="A23:B23"/>
    <mergeCell ref="A24:B24"/>
    <mergeCell ref="A29:B29"/>
    <mergeCell ref="A47:B47"/>
    <mergeCell ref="A48:B48"/>
    <mergeCell ref="A49:B49"/>
    <mergeCell ref="A50:B50"/>
    <mergeCell ref="A38:B38"/>
    <mergeCell ref="A39:B39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9:B9"/>
    <mergeCell ref="A10:B10"/>
    <mergeCell ref="A16:B16"/>
    <mergeCell ref="A15:B15"/>
    <mergeCell ref="A11:B11"/>
    <mergeCell ref="A12:B12"/>
    <mergeCell ref="A13:B13"/>
    <mergeCell ref="A14:B14"/>
    <mergeCell ref="A40:B40"/>
    <mergeCell ref="A46:B46"/>
    <mergeCell ref="A41:B41"/>
    <mergeCell ref="A42:B42"/>
    <mergeCell ref="A43:B43"/>
    <mergeCell ref="A44:B44"/>
    <mergeCell ref="A45:B45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L1" s="30"/>
      <c r="M1" s="98"/>
      <c r="N1" s="30"/>
    </row>
    <row r="2" spans="1:14" s="12" customFormat="1" ht="30" customHeight="1">
      <c r="A2" s="343" t="s">
        <v>79</v>
      </c>
      <c r="B2" s="343"/>
      <c r="C2" s="343"/>
      <c r="D2" s="343"/>
      <c r="E2" s="343"/>
      <c r="F2" s="343"/>
      <c r="G2" s="343"/>
      <c r="H2" s="343"/>
      <c r="I2" s="343"/>
      <c r="J2" s="343"/>
      <c r="L2" s="30"/>
      <c r="M2" s="98"/>
      <c r="N2" s="30"/>
    </row>
    <row r="3" spans="1:14" s="12" customFormat="1" ht="30" customHeight="1">
      <c r="A3" s="343" t="s">
        <v>320</v>
      </c>
      <c r="B3" s="343"/>
      <c r="C3" s="343"/>
      <c r="D3" s="343"/>
      <c r="E3" s="343"/>
      <c r="F3" s="343"/>
      <c r="G3" s="343"/>
      <c r="H3" s="343"/>
      <c r="I3" s="343"/>
      <c r="J3" s="343"/>
      <c r="L3" s="30"/>
      <c r="M3" s="98"/>
      <c r="N3" s="30"/>
    </row>
    <row r="4" spans="1:14" s="13" customFormat="1" ht="30" customHeight="1">
      <c r="A4" s="351" t="s">
        <v>140</v>
      </c>
      <c r="B4" s="351"/>
      <c r="C4" s="351"/>
      <c r="D4" s="351"/>
      <c r="E4" s="351"/>
      <c r="F4" s="351"/>
      <c r="G4" s="351"/>
      <c r="H4" s="351"/>
      <c r="I4" s="351"/>
      <c r="J4" s="351"/>
      <c r="L4" s="44"/>
      <c r="M4" s="117"/>
      <c r="N4" s="44"/>
    </row>
    <row r="5" spans="1:14" s="12" customFormat="1" ht="42" customHeight="1">
      <c r="A5" s="352" t="s">
        <v>80</v>
      </c>
      <c r="B5" s="352"/>
      <c r="D5" s="1" t="s">
        <v>81</v>
      </c>
      <c r="F5" s="1" t="s">
        <v>69</v>
      </c>
      <c r="H5" s="82" t="s">
        <v>82</v>
      </c>
      <c r="I5" s="54"/>
      <c r="J5" s="82" t="s">
        <v>83</v>
      </c>
      <c r="L5" s="30"/>
      <c r="M5" s="98"/>
      <c r="N5" s="30"/>
    </row>
    <row r="6" spans="1:14" s="12" customFormat="1" ht="30" customHeight="1">
      <c r="A6" s="376" t="s">
        <v>84</v>
      </c>
      <c r="B6" s="376"/>
      <c r="D6" s="31" t="s">
        <v>141</v>
      </c>
      <c r="E6" s="14"/>
      <c r="F6" s="155">
        <f>'درآمد سرمایه گذاری در سهام'!I27</f>
        <v>-30656221</v>
      </c>
      <c r="G6" s="14"/>
      <c r="H6" s="214">
        <f>F6/F11</f>
        <v>-4.8967632493870403E-5</v>
      </c>
      <c r="I6" s="152"/>
      <c r="J6" s="216">
        <f>F6/11751716039385</f>
        <v>-2.6086591011268448E-6</v>
      </c>
      <c r="L6" s="157">
        <v>7325921202288</v>
      </c>
      <c r="M6" s="43"/>
      <c r="N6" s="30"/>
    </row>
    <row r="7" spans="1:14" s="12" customFormat="1" ht="30" customHeight="1">
      <c r="A7" s="375" t="s">
        <v>85</v>
      </c>
      <c r="B7" s="375"/>
      <c r="D7" s="31" t="s">
        <v>86</v>
      </c>
      <c r="E7" s="14"/>
      <c r="F7" s="155">
        <f>'درآمد سرمایه گذاری در صندوق'!I38</f>
        <v>163347168003</v>
      </c>
      <c r="G7" s="14"/>
      <c r="H7" s="47">
        <f>F7/F11</f>
        <v>0.26091683288965756</v>
      </c>
      <c r="I7" s="62"/>
      <c r="J7" s="47">
        <f>F7/11751716039385</f>
        <v>1.3899856621412068E-2</v>
      </c>
      <c r="L7" s="43"/>
      <c r="M7" s="43"/>
      <c r="N7" s="30"/>
    </row>
    <row r="8" spans="1:14" s="12" customFormat="1" ht="30" customHeight="1">
      <c r="A8" s="375" t="s">
        <v>87</v>
      </c>
      <c r="B8" s="375"/>
      <c r="D8" s="31" t="s">
        <v>142</v>
      </c>
      <c r="E8" s="14"/>
      <c r="F8" s="331">
        <f>'درآمد سرمایه گذاری در اوراق به'!I40</f>
        <v>287487559014</v>
      </c>
      <c r="G8" s="14"/>
      <c r="H8" s="47">
        <f>F8/F11</f>
        <v>0.45920810449394373</v>
      </c>
      <c r="I8" s="62"/>
      <c r="J8" s="47">
        <f>F8/11751716039385</f>
        <v>2.4463453511853663E-2</v>
      </c>
      <c r="L8" s="43"/>
      <c r="M8" s="43"/>
      <c r="N8" s="30"/>
    </row>
    <row r="9" spans="1:14" s="12" customFormat="1" ht="30" customHeight="1">
      <c r="A9" s="375" t="s">
        <v>88</v>
      </c>
      <c r="B9" s="375"/>
      <c r="D9" s="31" t="s">
        <v>143</v>
      </c>
      <c r="E9" s="14"/>
      <c r="F9" s="331">
        <f>'درآمد سپرده بانکی'!D90</f>
        <v>175234988348</v>
      </c>
      <c r="G9" s="14"/>
      <c r="H9" s="47">
        <f>F9/F11</f>
        <v>0.2799054230947946</v>
      </c>
      <c r="I9" s="62"/>
      <c r="J9" s="47">
        <f>F9/11751716039385</f>
        <v>1.4911438275117693E-2</v>
      </c>
      <c r="L9" s="43"/>
      <c r="M9" s="43"/>
      <c r="N9" s="30"/>
    </row>
    <row r="10" spans="1:14" s="12" customFormat="1" ht="30" customHeight="1">
      <c r="A10" s="375" t="s">
        <v>89</v>
      </c>
      <c r="B10" s="375"/>
      <c r="D10" s="31" t="s">
        <v>144</v>
      </c>
      <c r="E10" s="14"/>
      <c r="F10" s="332">
        <f>'سایر درآمدها'!D10</f>
        <v>11649022</v>
      </c>
      <c r="G10" s="14"/>
      <c r="H10" s="84">
        <f>F10/F11</f>
        <v>1.8607154097989157E-5</v>
      </c>
      <c r="I10" s="62"/>
      <c r="J10" s="84">
        <f>F10/11751716039385</f>
        <v>9.9126135799734873E-7</v>
      </c>
      <c r="L10" s="43"/>
      <c r="M10" s="43"/>
      <c r="N10" s="30"/>
    </row>
    <row r="11" spans="1:14" s="12" customFormat="1" ht="30" customHeight="1">
      <c r="A11" s="343" t="s">
        <v>12</v>
      </c>
      <c r="B11" s="343"/>
      <c r="C11" s="22"/>
      <c r="D11" s="19"/>
      <c r="E11" s="20"/>
      <c r="F11" s="21">
        <f>SUM(F6:F10)</f>
        <v>626050708166</v>
      </c>
      <c r="G11" s="20"/>
      <c r="H11" s="85">
        <f>SUM(H6:H10)</f>
        <v>1</v>
      </c>
      <c r="I11" s="81"/>
      <c r="J11" s="217">
        <f>SUM(J6:J10)</f>
        <v>5.3273131010640296E-2</v>
      </c>
      <c r="L11" s="89"/>
      <c r="M11" s="98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2025-08-31T08:02:56Z</cp:lastPrinted>
  <dcterms:created xsi:type="dcterms:W3CDTF">2024-08-25T06:34:11Z</dcterms:created>
  <dcterms:modified xsi:type="dcterms:W3CDTF">2025-11-25T11:26:36Z</dcterms:modified>
</cp:coreProperties>
</file>