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7C9ADDB1-5EE7-4709-ADEA-AC60C6EDEB92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اوراق!$A$1:$AL$30</definedName>
    <definedName name="_xlnm.Print_Area" localSheetId="5">'اوراق مشتقه'!$A$1:$AU$11</definedName>
    <definedName name="_xlnm.Print_Area" localSheetId="4">'تعدیل قیمت'!$A$1:$M$13</definedName>
    <definedName name="_xlnm.Print_Area" localSheetId="8">درآمد!$A$1:$L$11</definedName>
    <definedName name="_xlnm.Print_Area" localSheetId="15">'درآمد اوراق بهادار'!$A$1:$R$31</definedName>
    <definedName name="_xlnm.Print_Area" localSheetId="12">'درآمد سپرده بانکی'!$A$1:$F$100</definedName>
    <definedName name="_xlnm.Print_Area" localSheetId="11">'درآمد سرمایه گذاری در اوراق به'!$A$1:$R$44</definedName>
    <definedName name="_xlnm.Print_Area" localSheetId="9">'درآمد سرمایه گذاری در سهام'!$A$1:$V$30</definedName>
    <definedName name="_xlnm.Print_Area" localSheetId="10">'درآمد سرمایه گذاری در صندوق'!$A$1:$V$65</definedName>
    <definedName name="_xlnm.Print_Area" localSheetId="14">'درآمد سود سهام'!$A$1:$T$9</definedName>
    <definedName name="_xlnm.Print_Area" localSheetId="16">'درآمد ناشی از تغییر قیمت اوراق'!$A$1:$R$75</definedName>
    <definedName name="_xlnm.Print_Area" localSheetId="17">'درآمد ناشی از فروش'!$A$1:$R$93</definedName>
    <definedName name="_xlnm.Print_Area" localSheetId="13">'سایر درآمدها'!$A$1:$G$11</definedName>
    <definedName name="_xlnm.Print_Area" localSheetId="7">سپرده!$A$1:$N$65</definedName>
    <definedName name="_xlnm.Print_Area" localSheetId="1">سهام!$A$1:$AB$15</definedName>
    <definedName name="_xlnm.Print_Area" localSheetId="18">'سود سپرده بانکی'!$A$1:$M$100</definedName>
    <definedName name="_xlnm.Print_Area" localSheetId="0">'صورت وضعیت'!$A$1:$C$43</definedName>
    <definedName name="_xlnm.Print_Area" localSheetId="3">'مبالغ تخصیصی اوراق'!$A$1:$R$13</definedName>
    <definedName name="_xlnm.Print_Area" localSheetId="6">'واحدهای صندوق'!$A$1:$AC$54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2" i="19" l="1"/>
  <c r="Q60" i="19"/>
  <c r="Q28" i="21"/>
  <c r="Q29" i="21"/>
  <c r="M12" i="21"/>
  <c r="Q12" i="21" s="1"/>
  <c r="K12" i="21"/>
  <c r="I12" i="21"/>
  <c r="M28" i="21"/>
  <c r="M29" i="21"/>
  <c r="I29" i="21"/>
  <c r="I28" i="21"/>
  <c r="K29" i="21"/>
  <c r="K28" i="21"/>
  <c r="I22" i="21" l="1"/>
  <c r="Q14" i="21"/>
  <c r="Q30" i="9"/>
  <c r="S20" i="9"/>
  <c r="Q20" i="9"/>
  <c r="Q58" i="10"/>
  <c r="G58" i="10"/>
  <c r="Q57" i="10"/>
  <c r="G57" i="10"/>
  <c r="Q56" i="10"/>
  <c r="G56" i="10"/>
  <c r="Q55" i="10"/>
  <c r="G55" i="10"/>
  <c r="Q54" i="10"/>
  <c r="G54" i="10"/>
  <c r="Q53" i="10"/>
  <c r="G53" i="10"/>
  <c r="Q52" i="10"/>
  <c r="Q51" i="10"/>
  <c r="G51" i="10"/>
  <c r="Q50" i="10"/>
  <c r="G50" i="10"/>
  <c r="Q49" i="10"/>
  <c r="G49" i="10"/>
  <c r="Q48" i="10"/>
  <c r="G48" i="10"/>
  <c r="Q47" i="10"/>
  <c r="G47" i="10"/>
  <c r="Q46" i="10"/>
  <c r="G46" i="10"/>
  <c r="Q45" i="10"/>
  <c r="G45" i="10"/>
  <c r="Q44" i="10"/>
  <c r="G44" i="10"/>
  <c r="Q43" i="10"/>
  <c r="G43" i="10"/>
  <c r="Q42" i="10"/>
  <c r="G42" i="10"/>
  <c r="Q41" i="10"/>
  <c r="G41" i="10"/>
  <c r="Q40" i="10"/>
  <c r="G40" i="10"/>
  <c r="Q39" i="10"/>
  <c r="G39" i="10"/>
  <c r="Q38" i="10"/>
  <c r="G38" i="10"/>
  <c r="Q64" i="10"/>
  <c r="M64" i="10"/>
  <c r="C64" i="10"/>
  <c r="Q36" i="10"/>
  <c r="G36" i="10"/>
  <c r="Q34" i="10"/>
  <c r="G34" i="10"/>
  <c r="Q33" i="10"/>
  <c r="G33" i="10"/>
  <c r="Q31" i="10"/>
  <c r="G31" i="10"/>
  <c r="I31" i="10" s="1"/>
  <c r="Q15" i="10"/>
  <c r="S15" i="10" s="1"/>
  <c r="G15" i="10"/>
  <c r="Q11" i="10"/>
  <c r="G11" i="10"/>
  <c r="S28" i="9" l="1"/>
  <c r="S29" i="9"/>
  <c r="I28" i="9"/>
  <c r="I29" i="9"/>
  <c r="K43" i="11"/>
  <c r="C43" i="11"/>
  <c r="K32" i="11"/>
  <c r="C32" i="11"/>
  <c r="K16" i="11"/>
  <c r="C16" i="11"/>
  <c r="M73" i="21" l="1"/>
  <c r="Q73" i="21" s="1"/>
  <c r="M42" i="11" s="1"/>
  <c r="Q42" i="11" s="1"/>
  <c r="M74" i="21"/>
  <c r="Q74" i="21" s="1"/>
  <c r="M32" i="11" s="1"/>
  <c r="Q32" i="11" s="1"/>
  <c r="K73" i="21"/>
  <c r="K74" i="21"/>
  <c r="I73" i="21"/>
  <c r="E42" i="11" s="1"/>
  <c r="I42" i="11" s="1"/>
  <c r="I74" i="21"/>
  <c r="E32" i="11" s="1"/>
  <c r="I32" i="11" s="1"/>
  <c r="O75" i="21"/>
  <c r="G75" i="21"/>
  <c r="E75" i="21"/>
  <c r="C75" i="21"/>
  <c r="M71" i="21"/>
  <c r="Q71" i="21" s="1"/>
  <c r="M16" i="11" s="1"/>
  <c r="Q16" i="11" s="1"/>
  <c r="K71" i="21"/>
  <c r="I71" i="21"/>
  <c r="E16" i="11" s="1"/>
  <c r="I16" i="11" s="1"/>
  <c r="I24" i="21"/>
  <c r="E38" i="10" s="1"/>
  <c r="I38" i="10" s="1"/>
  <c r="I25" i="21"/>
  <c r="E52" i="10" s="1"/>
  <c r="I26" i="21"/>
  <c r="E39" i="10" s="1"/>
  <c r="I39" i="10" s="1"/>
  <c r="I27" i="21"/>
  <c r="E45" i="10" s="1"/>
  <c r="I45" i="10" s="1"/>
  <c r="I30" i="21"/>
  <c r="E41" i="10" s="1"/>
  <c r="I41" i="10" s="1"/>
  <c r="I31" i="21"/>
  <c r="E59" i="10" s="1"/>
  <c r="I59" i="10" s="1"/>
  <c r="I32" i="21"/>
  <c r="E56" i="10" s="1"/>
  <c r="I56" i="10" s="1"/>
  <c r="I33" i="21"/>
  <c r="E42" i="10" s="1"/>
  <c r="I42" i="10" s="1"/>
  <c r="I34" i="21"/>
  <c r="E30" i="10" s="1"/>
  <c r="I35" i="21"/>
  <c r="E53" i="10" s="1"/>
  <c r="I53" i="10" s="1"/>
  <c r="I36" i="21"/>
  <c r="E60" i="10" s="1"/>
  <c r="I60" i="10" s="1"/>
  <c r="I37" i="21"/>
  <c r="E61" i="10" s="1"/>
  <c r="I61" i="10" s="1"/>
  <c r="I38" i="21"/>
  <c r="E44" i="10" s="1"/>
  <c r="I44" i="10" s="1"/>
  <c r="I39" i="21"/>
  <c r="I40" i="21"/>
  <c r="E20" i="10" s="1"/>
  <c r="I41" i="21"/>
  <c r="E43" i="10" s="1"/>
  <c r="I43" i="10" s="1"/>
  <c r="I42" i="21"/>
  <c r="E50" i="10" s="1"/>
  <c r="I50" i="10" s="1"/>
  <c r="I43" i="21"/>
  <c r="E49" i="10" s="1"/>
  <c r="I49" i="10" s="1"/>
  <c r="I44" i="21"/>
  <c r="E48" i="10" s="1"/>
  <c r="I48" i="10" s="1"/>
  <c r="I45" i="21"/>
  <c r="E57" i="10" s="1"/>
  <c r="I57" i="10" s="1"/>
  <c r="I46" i="21"/>
  <c r="E47" i="10" s="1"/>
  <c r="I47" i="10" s="1"/>
  <c r="I47" i="21"/>
  <c r="E51" i="10" s="1"/>
  <c r="I51" i="10" s="1"/>
  <c r="I48" i="21"/>
  <c r="I49" i="21"/>
  <c r="E62" i="10" s="1"/>
  <c r="I62" i="10" s="1"/>
  <c r="I50" i="21"/>
  <c r="E46" i="10" s="1"/>
  <c r="I46" i="10" s="1"/>
  <c r="I51" i="21"/>
  <c r="E40" i="10" s="1"/>
  <c r="I40" i="10" s="1"/>
  <c r="I52" i="21"/>
  <c r="E54" i="10" s="1"/>
  <c r="I54" i="10" s="1"/>
  <c r="I53" i="21"/>
  <c r="E55" i="10" s="1"/>
  <c r="I55" i="10" s="1"/>
  <c r="I54" i="21"/>
  <c r="E58" i="10" s="1"/>
  <c r="I58" i="10" s="1"/>
  <c r="I55" i="21"/>
  <c r="E63" i="10" s="1"/>
  <c r="I63" i="10" s="1"/>
  <c r="M24" i="21"/>
  <c r="Q24" i="21" s="1"/>
  <c r="O38" i="10" s="1"/>
  <c r="S38" i="10" s="1"/>
  <c r="M25" i="21"/>
  <c r="Q25" i="21" s="1"/>
  <c r="O52" i="10" s="1"/>
  <c r="S52" i="10" s="1"/>
  <c r="M26" i="21"/>
  <c r="Q26" i="21" s="1"/>
  <c r="O39" i="10" s="1"/>
  <c r="S39" i="10" s="1"/>
  <c r="M27" i="21"/>
  <c r="Q27" i="21" s="1"/>
  <c r="O45" i="10" s="1"/>
  <c r="S45" i="10" s="1"/>
  <c r="M30" i="21"/>
  <c r="Q30" i="21" s="1"/>
  <c r="O41" i="10" s="1"/>
  <c r="S41" i="10" s="1"/>
  <c r="M31" i="21"/>
  <c r="Q31" i="21" s="1"/>
  <c r="O59" i="10" s="1"/>
  <c r="S59" i="10" s="1"/>
  <c r="M32" i="21"/>
  <c r="Q32" i="21" s="1"/>
  <c r="O56" i="10" s="1"/>
  <c r="S56" i="10" s="1"/>
  <c r="M33" i="21"/>
  <c r="Q33" i="21" s="1"/>
  <c r="O42" i="10" s="1"/>
  <c r="S42" i="10" s="1"/>
  <c r="M34" i="21"/>
  <c r="Q34" i="21" s="1"/>
  <c r="O30" i="10" s="1"/>
  <c r="M35" i="21"/>
  <c r="Q35" i="21" s="1"/>
  <c r="O53" i="10" s="1"/>
  <c r="S53" i="10" s="1"/>
  <c r="M36" i="21"/>
  <c r="Q36" i="21" s="1"/>
  <c r="O60" i="10" s="1"/>
  <c r="S60" i="10" s="1"/>
  <c r="M37" i="21"/>
  <c r="Q37" i="21" s="1"/>
  <c r="O61" i="10" s="1"/>
  <c r="S61" i="10" s="1"/>
  <c r="M38" i="21"/>
  <c r="Q38" i="21" s="1"/>
  <c r="O44" i="10" s="1"/>
  <c r="S44" i="10" s="1"/>
  <c r="M39" i="21"/>
  <c r="Q39" i="21" s="1"/>
  <c r="M40" i="21"/>
  <c r="Q40" i="21" s="1"/>
  <c r="O20" i="10" s="1"/>
  <c r="M41" i="21"/>
  <c r="Q41" i="21" s="1"/>
  <c r="O43" i="10" s="1"/>
  <c r="S43" i="10" s="1"/>
  <c r="M42" i="21"/>
  <c r="Q42" i="21" s="1"/>
  <c r="O50" i="10" s="1"/>
  <c r="S50" i="10" s="1"/>
  <c r="M43" i="21"/>
  <c r="Q43" i="21" s="1"/>
  <c r="O49" i="10" s="1"/>
  <c r="S49" i="10" s="1"/>
  <c r="M44" i="21"/>
  <c r="Q44" i="21" s="1"/>
  <c r="O48" i="10" s="1"/>
  <c r="S48" i="10" s="1"/>
  <c r="M45" i="21"/>
  <c r="Q45" i="21" s="1"/>
  <c r="O57" i="10" s="1"/>
  <c r="S57" i="10" s="1"/>
  <c r="M46" i="21"/>
  <c r="Q46" i="21" s="1"/>
  <c r="O47" i="10" s="1"/>
  <c r="S47" i="10" s="1"/>
  <c r="M47" i="21"/>
  <c r="Q47" i="21" s="1"/>
  <c r="O51" i="10" s="1"/>
  <c r="S51" i="10" s="1"/>
  <c r="M48" i="21"/>
  <c r="Q48" i="21" s="1"/>
  <c r="M49" i="21"/>
  <c r="Q49" i="21" s="1"/>
  <c r="O62" i="10" s="1"/>
  <c r="S62" i="10" s="1"/>
  <c r="M50" i="21"/>
  <c r="Q50" i="21" s="1"/>
  <c r="O46" i="10" s="1"/>
  <c r="S46" i="10" s="1"/>
  <c r="M51" i="21"/>
  <c r="Q51" i="21" s="1"/>
  <c r="O40" i="10" s="1"/>
  <c r="S40" i="10" s="1"/>
  <c r="M52" i="21"/>
  <c r="Q52" i="21" s="1"/>
  <c r="O54" i="10" s="1"/>
  <c r="S54" i="10" s="1"/>
  <c r="M53" i="21"/>
  <c r="Q53" i="21" s="1"/>
  <c r="O55" i="10" s="1"/>
  <c r="S55" i="10" s="1"/>
  <c r="M54" i="21"/>
  <c r="Q54" i="21" s="1"/>
  <c r="O58" i="10" s="1"/>
  <c r="S58" i="10" s="1"/>
  <c r="M55" i="21"/>
  <c r="Q55" i="21" s="1"/>
  <c r="O63" i="10" s="1"/>
  <c r="S63" i="10" s="1"/>
  <c r="K24" i="21"/>
  <c r="K25" i="21"/>
  <c r="K26" i="21"/>
  <c r="K27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8" i="21"/>
  <c r="K9" i="21"/>
  <c r="K10" i="21"/>
  <c r="K11" i="21"/>
  <c r="K13" i="21"/>
  <c r="K14" i="21"/>
  <c r="K15" i="21"/>
  <c r="K16" i="21"/>
  <c r="K17" i="21"/>
  <c r="K18" i="21"/>
  <c r="K19" i="21"/>
  <c r="K20" i="21"/>
  <c r="K21" i="21"/>
  <c r="K22" i="21"/>
  <c r="K23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2" i="21"/>
  <c r="J8" i="7" l="1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7" i="7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8" i="4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8" i="5"/>
  <c r="S10" i="2"/>
  <c r="S11" i="2"/>
  <c r="S12" i="2"/>
  <c r="S13" i="2"/>
  <c r="S9" i="2"/>
  <c r="Q28" i="17"/>
  <c r="K28" i="17"/>
  <c r="Q18" i="17"/>
  <c r="K18" i="17"/>
  <c r="Q92" i="19"/>
  <c r="O92" i="19"/>
  <c r="K92" i="19" l="1"/>
  <c r="C92" i="19"/>
  <c r="M92" i="19"/>
  <c r="G92" i="19"/>
  <c r="E92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G52" i="10" s="1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Q8" i="19"/>
  <c r="I8" i="19"/>
  <c r="G20" i="9" s="1"/>
  <c r="I20" i="9" s="1"/>
  <c r="Q7" i="19"/>
  <c r="I7" i="19"/>
  <c r="F100" i="13"/>
  <c r="D100" i="13"/>
  <c r="G91" i="18"/>
  <c r="G99" i="18"/>
  <c r="G97" i="18"/>
  <c r="G98" i="18"/>
  <c r="G96" i="18"/>
  <c r="G93" i="18"/>
  <c r="G90" i="18"/>
  <c r="G92" i="18"/>
  <c r="G94" i="18"/>
  <c r="G95" i="18"/>
  <c r="M99" i="18"/>
  <c r="M98" i="18"/>
  <c r="M97" i="18"/>
  <c r="M96" i="18"/>
  <c r="M95" i="18"/>
  <c r="M94" i="18"/>
  <c r="M93" i="18"/>
  <c r="M92" i="18"/>
  <c r="M91" i="18"/>
  <c r="M90" i="18"/>
  <c r="K100" i="18"/>
  <c r="I100" i="18"/>
  <c r="E100" i="18"/>
  <c r="C100" i="18"/>
  <c r="L63" i="7"/>
  <c r="L64" i="7"/>
  <c r="L55" i="7"/>
  <c r="L56" i="7"/>
  <c r="L58" i="7"/>
  <c r="L59" i="7"/>
  <c r="L60" i="7"/>
  <c r="L61" i="7"/>
  <c r="L62" i="7"/>
  <c r="D65" i="7"/>
  <c r="H65" i="7"/>
  <c r="F65" i="7"/>
  <c r="L57" i="7"/>
  <c r="Y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W53" i="4"/>
  <c r="Q53" i="4"/>
  <c r="O53" i="4"/>
  <c r="M53" i="4"/>
  <c r="K53" i="4"/>
  <c r="I53" i="4"/>
  <c r="G53" i="4"/>
  <c r="D53" i="4"/>
  <c r="AL20" i="5"/>
  <c r="AL13" i="5"/>
  <c r="AL28" i="5"/>
  <c r="AL27" i="5"/>
  <c r="AL26" i="5"/>
  <c r="AL25" i="5"/>
  <c r="AL24" i="5"/>
  <c r="AL23" i="5"/>
  <c r="AL22" i="5"/>
  <c r="AL21" i="5"/>
  <c r="AL19" i="5"/>
  <c r="AL18" i="5"/>
  <c r="AL17" i="5"/>
  <c r="AL16" i="5"/>
  <c r="AL15" i="5"/>
  <c r="AL14" i="5"/>
  <c r="AL12" i="5"/>
  <c r="AL11" i="5"/>
  <c r="AL10" i="5"/>
  <c r="AL9" i="5"/>
  <c r="AL8" i="5"/>
  <c r="AJ29" i="5"/>
  <c r="AH29" i="5"/>
  <c r="AB29" i="5"/>
  <c r="Z29" i="5"/>
  <c r="X29" i="5"/>
  <c r="V29" i="5"/>
  <c r="T29" i="5"/>
  <c r="R29" i="5"/>
  <c r="P29" i="5"/>
  <c r="AA14" i="2"/>
  <c r="AA13" i="2"/>
  <c r="AA12" i="2"/>
  <c r="AA11" i="2"/>
  <c r="AA10" i="2"/>
  <c r="AA9" i="2"/>
  <c r="Y14" i="2"/>
  <c r="C12" i="6"/>
  <c r="W14" i="2"/>
  <c r="Q14" i="2"/>
  <c r="O14" i="2"/>
  <c r="M14" i="2"/>
  <c r="I14" i="2"/>
  <c r="G14" i="2"/>
  <c r="E14" i="2"/>
  <c r="K14" i="2"/>
  <c r="D10" i="14"/>
  <c r="K26" i="11"/>
  <c r="M31" i="17"/>
  <c r="G31" i="17"/>
  <c r="Q27" i="17"/>
  <c r="K15" i="11" s="1"/>
  <c r="Q29" i="17"/>
  <c r="K27" i="17"/>
  <c r="C15" i="11" s="1"/>
  <c r="K29" i="17"/>
  <c r="C26" i="11" s="1"/>
  <c r="M58" i="21"/>
  <c r="M11" i="21"/>
  <c r="Q11" i="21" s="1"/>
  <c r="O22" i="9" s="1"/>
  <c r="I11" i="21"/>
  <c r="E22" i="9" s="1"/>
  <c r="M23" i="21"/>
  <c r="Q23" i="21" s="1"/>
  <c r="O37" i="10" s="1"/>
  <c r="S37" i="10" s="1"/>
  <c r="I23" i="21"/>
  <c r="E37" i="10" s="1"/>
  <c r="I37" i="10" s="1"/>
  <c r="M70" i="21"/>
  <c r="Q70" i="21" s="1"/>
  <c r="M15" i="11" s="1"/>
  <c r="I70" i="21"/>
  <c r="E15" i="11" s="1"/>
  <c r="Q91" i="19"/>
  <c r="O26" i="11" s="1"/>
  <c r="I91" i="19"/>
  <c r="G26" i="11" s="1"/>
  <c r="F10" i="14"/>
  <c r="M79" i="18"/>
  <c r="M80" i="18"/>
  <c r="M81" i="18"/>
  <c r="M82" i="18"/>
  <c r="M83" i="18"/>
  <c r="M84" i="18"/>
  <c r="M85" i="18"/>
  <c r="M86" i="18"/>
  <c r="M87" i="18"/>
  <c r="M88" i="18"/>
  <c r="M89" i="18"/>
  <c r="G79" i="18"/>
  <c r="G80" i="18"/>
  <c r="G81" i="18"/>
  <c r="G82" i="18"/>
  <c r="G83" i="18"/>
  <c r="G84" i="18"/>
  <c r="G85" i="18"/>
  <c r="G86" i="18"/>
  <c r="G87" i="18"/>
  <c r="G88" i="18"/>
  <c r="G89" i="18"/>
  <c r="L49" i="7"/>
  <c r="L50" i="7"/>
  <c r="L51" i="7"/>
  <c r="L52" i="7"/>
  <c r="L53" i="7"/>
  <c r="L54" i="7"/>
  <c r="L48" i="7"/>
  <c r="L47" i="7"/>
  <c r="L46" i="7"/>
  <c r="L45" i="7"/>
  <c r="L44" i="7"/>
  <c r="L43" i="7"/>
  <c r="K10" i="6"/>
  <c r="K11" i="6"/>
  <c r="K9" i="6"/>
  <c r="G64" i="10" l="1"/>
  <c r="I52" i="10"/>
  <c r="I92" i="19"/>
  <c r="I22" i="9"/>
  <c r="E30" i="9"/>
  <c r="S22" i="9"/>
  <c r="O30" i="9"/>
  <c r="Q15" i="11"/>
  <c r="Q26" i="11"/>
  <c r="AA53" i="4"/>
  <c r="AL29" i="5"/>
  <c r="I26" i="11"/>
  <c r="I15" i="11"/>
  <c r="Q24" i="17" l="1"/>
  <c r="K12" i="11" s="1"/>
  <c r="Q25" i="17"/>
  <c r="K13" i="11" s="1"/>
  <c r="Q26" i="17"/>
  <c r="K14" i="11" s="1"/>
  <c r="K24" i="17"/>
  <c r="C12" i="11" s="1"/>
  <c r="K25" i="17"/>
  <c r="C13" i="11" s="1"/>
  <c r="K26" i="17"/>
  <c r="C14" i="11" s="1"/>
  <c r="M16" i="21"/>
  <c r="M17" i="21"/>
  <c r="M18" i="21"/>
  <c r="Q18" i="21" s="1"/>
  <c r="O32" i="10" s="1"/>
  <c r="S32" i="10" s="1"/>
  <c r="M19" i="21"/>
  <c r="Q19" i="21" s="1"/>
  <c r="O33" i="10" s="1"/>
  <c r="S33" i="10" s="1"/>
  <c r="M20" i="21"/>
  <c r="Q20" i="21" s="1"/>
  <c r="O34" i="10" s="1"/>
  <c r="S34" i="10" s="1"/>
  <c r="M21" i="21"/>
  <c r="Q21" i="21" s="1"/>
  <c r="O35" i="10" s="1"/>
  <c r="S35" i="10" s="1"/>
  <c r="M22" i="21"/>
  <c r="Q22" i="21" s="1"/>
  <c r="O36" i="10" s="1"/>
  <c r="S36" i="10" s="1"/>
  <c r="M56" i="21"/>
  <c r="M57" i="21"/>
  <c r="I18" i="21"/>
  <c r="E32" i="10" s="1"/>
  <c r="I19" i="21"/>
  <c r="E33" i="10" s="1"/>
  <c r="I33" i="10" s="1"/>
  <c r="I20" i="21"/>
  <c r="E34" i="10" s="1"/>
  <c r="I34" i="10" s="1"/>
  <c r="I21" i="21"/>
  <c r="E35" i="10" s="1"/>
  <c r="I35" i="10" s="1"/>
  <c r="E36" i="10"/>
  <c r="I36" i="10" s="1"/>
  <c r="M68" i="21"/>
  <c r="Q68" i="21" s="1"/>
  <c r="M12" i="11" s="1"/>
  <c r="M69" i="21"/>
  <c r="Q69" i="21" s="1"/>
  <c r="M14" i="11" s="1"/>
  <c r="I68" i="21"/>
  <c r="E12" i="11" s="1"/>
  <c r="I69" i="21"/>
  <c r="E14" i="11" s="1"/>
  <c r="Q71" i="19"/>
  <c r="O18" i="11" s="1"/>
  <c r="O13" i="11"/>
  <c r="I71" i="19"/>
  <c r="G18" i="11" s="1"/>
  <c r="I72" i="19"/>
  <c r="G13" i="11" s="1"/>
  <c r="Q33" i="19"/>
  <c r="Q21" i="10" s="1"/>
  <c r="I33" i="19"/>
  <c r="G21" i="10" s="1"/>
  <c r="G75" i="18"/>
  <c r="G76" i="18"/>
  <c r="G77" i="18"/>
  <c r="G78" i="18"/>
  <c r="M75" i="18"/>
  <c r="M76" i="18"/>
  <c r="M77" i="18"/>
  <c r="M78" i="18"/>
  <c r="Q13" i="11" l="1"/>
  <c r="I14" i="11"/>
  <c r="I12" i="11"/>
  <c r="Q12" i="11"/>
  <c r="Q14" i="11"/>
  <c r="I13" i="11"/>
  <c r="I32" i="10"/>
  <c r="L42" i="7"/>
  <c r="L40" i="7"/>
  <c r="L41" i="7"/>
  <c r="K17" i="11"/>
  <c r="C11" i="11"/>
  <c r="K34" i="11"/>
  <c r="Q34" i="11" s="1"/>
  <c r="C34" i="11"/>
  <c r="I34" i="11" s="1"/>
  <c r="M8" i="21"/>
  <c r="Q8" i="21" s="1"/>
  <c r="M9" i="21"/>
  <c r="Q9" i="21" s="1"/>
  <c r="M10" i="21"/>
  <c r="Q10" i="21" s="1"/>
  <c r="M13" i="21"/>
  <c r="Q13" i="21" s="1"/>
  <c r="M15" i="21"/>
  <c r="Q15" i="21" s="1"/>
  <c r="Q16" i="21"/>
  <c r="Q17" i="21"/>
  <c r="S31" i="10"/>
  <c r="Q56" i="21"/>
  <c r="Q57" i="21"/>
  <c r="Q58" i="21"/>
  <c r="M18" i="11" s="1"/>
  <c r="M59" i="21"/>
  <c r="Q59" i="21" s="1"/>
  <c r="M60" i="21"/>
  <c r="Q60" i="21" s="1"/>
  <c r="M61" i="21"/>
  <c r="Q61" i="21" s="1"/>
  <c r="M62" i="21"/>
  <c r="Q62" i="21" s="1"/>
  <c r="M63" i="21"/>
  <c r="Q63" i="21" s="1"/>
  <c r="M64" i="21"/>
  <c r="Q64" i="21" s="1"/>
  <c r="M35" i="11" s="1"/>
  <c r="M65" i="21"/>
  <c r="Q65" i="21" s="1"/>
  <c r="M66" i="21"/>
  <c r="Q66" i="21" s="1"/>
  <c r="M67" i="21"/>
  <c r="Q67" i="21" s="1"/>
  <c r="M11" i="11" s="1"/>
  <c r="M72" i="21"/>
  <c r="Q72" i="21" s="1"/>
  <c r="I67" i="21"/>
  <c r="E11" i="11" s="1"/>
  <c r="Q76" i="19"/>
  <c r="O40" i="11" s="1"/>
  <c r="Q89" i="19"/>
  <c r="O29" i="11" s="1"/>
  <c r="I76" i="19"/>
  <c r="G40" i="11" s="1"/>
  <c r="I90" i="19"/>
  <c r="I89" i="19"/>
  <c r="G29" i="11" s="1"/>
  <c r="I88" i="19"/>
  <c r="I87" i="19"/>
  <c r="I86" i="19"/>
  <c r="I85" i="19"/>
  <c r="I84" i="19"/>
  <c r="I83" i="19"/>
  <c r="I82" i="19"/>
  <c r="I81" i="19"/>
  <c r="I80" i="19"/>
  <c r="I79" i="19"/>
  <c r="I78" i="19"/>
  <c r="I77" i="19"/>
  <c r="I75" i="19"/>
  <c r="I74" i="19"/>
  <c r="I73" i="19"/>
  <c r="I11" i="11" l="1"/>
  <c r="Q23" i="17"/>
  <c r="K11" i="11" s="1"/>
  <c r="Q11" i="11" s="1"/>
  <c r="K23" i="17"/>
  <c r="Q15" i="17"/>
  <c r="K15" i="17"/>
  <c r="G70" i="18"/>
  <c r="M69" i="18" l="1"/>
  <c r="M70" i="18"/>
  <c r="M71" i="18"/>
  <c r="M72" i="18"/>
  <c r="M73" i="18"/>
  <c r="M74" i="18"/>
  <c r="G69" i="18"/>
  <c r="G71" i="18"/>
  <c r="G72" i="18"/>
  <c r="G73" i="18"/>
  <c r="G74" i="18"/>
  <c r="L39" i="7" l="1"/>
  <c r="L38" i="7"/>
  <c r="L37" i="7"/>
  <c r="L36" i="7"/>
  <c r="E53" i="4"/>
  <c r="K12" i="6" l="1"/>
  <c r="Q21" i="17"/>
  <c r="C9" i="11"/>
  <c r="K33" i="11"/>
  <c r="K10" i="11"/>
  <c r="K9" i="11"/>
  <c r="C10" i="11"/>
  <c r="K22" i="17"/>
  <c r="K20" i="17"/>
  <c r="K19" i="17"/>
  <c r="K17" i="17"/>
  <c r="K16" i="17"/>
  <c r="K14" i="17"/>
  <c r="K13" i="17"/>
  <c r="K12" i="17"/>
  <c r="K11" i="17"/>
  <c r="K10" i="17"/>
  <c r="K9" i="17"/>
  <c r="K8" i="17"/>
  <c r="K30" i="17"/>
  <c r="Q30" i="17"/>
  <c r="Q22" i="17"/>
  <c r="M9" i="11"/>
  <c r="M10" i="11"/>
  <c r="I66" i="21"/>
  <c r="E9" i="11" s="1"/>
  <c r="I65" i="21"/>
  <c r="E10" i="11" s="1"/>
  <c r="M30" i="11"/>
  <c r="I62" i="21"/>
  <c r="E30" i="11" s="1"/>
  <c r="O27" i="10"/>
  <c r="I10" i="21"/>
  <c r="E27" i="10" s="1"/>
  <c r="I9" i="21"/>
  <c r="Q16" i="19"/>
  <c r="Q14" i="10" s="1"/>
  <c r="S14" i="10" s="1"/>
  <c r="I16" i="19"/>
  <c r="G14" i="10" s="1"/>
  <c r="I14" i="10" s="1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M68" i="18"/>
  <c r="M67" i="18"/>
  <c r="M66" i="18"/>
  <c r="M65" i="18"/>
  <c r="M64" i="18"/>
  <c r="M63" i="18"/>
  <c r="M62" i="18"/>
  <c r="M61" i="18"/>
  <c r="M60" i="18"/>
  <c r="M59" i="18"/>
  <c r="L35" i="7"/>
  <c r="L34" i="7"/>
  <c r="L33" i="7"/>
  <c r="L32" i="7"/>
  <c r="L31" i="7"/>
  <c r="L30" i="7"/>
  <c r="L29" i="7"/>
  <c r="L28" i="7"/>
  <c r="L27" i="7"/>
  <c r="L26" i="7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8" i="21"/>
  <c r="G100" i="18" l="1"/>
  <c r="M100" i="18"/>
  <c r="I10" i="11"/>
  <c r="Q9" i="11"/>
  <c r="Q10" i="11"/>
  <c r="I9" i="11"/>
  <c r="K21" i="17"/>
  <c r="I7" i="21"/>
  <c r="Q9" i="19"/>
  <c r="Q10" i="19"/>
  <c r="Q27" i="9" s="1"/>
  <c r="S27" i="9" s="1"/>
  <c r="I10" i="19"/>
  <c r="G27" i="9" s="1"/>
  <c r="I27" i="9" s="1"/>
  <c r="I9" i="19"/>
  <c r="Q24" i="19"/>
  <c r="Q29" i="10" s="1"/>
  <c r="S29" i="10" s="1"/>
  <c r="I24" i="19"/>
  <c r="G29" i="10" s="1"/>
  <c r="I29" i="10" s="1"/>
  <c r="Q22" i="19"/>
  <c r="Q17" i="10" s="1"/>
  <c r="Q23" i="19"/>
  <c r="Q28" i="10" s="1"/>
  <c r="S28" i="10" s="1"/>
  <c r="I22" i="19"/>
  <c r="G17" i="10" s="1"/>
  <c r="I23" i="19"/>
  <c r="G28" i="10" s="1"/>
  <c r="L25" i="7"/>
  <c r="L24" i="7"/>
  <c r="L23" i="7"/>
  <c r="L22" i="7"/>
  <c r="AD29" i="5"/>
  <c r="K28" i="11"/>
  <c r="K8" i="11"/>
  <c r="C28" i="11"/>
  <c r="C8" i="11"/>
  <c r="C7" i="11"/>
  <c r="Q20" i="17"/>
  <c r="Q16" i="17"/>
  <c r="Q14" i="17"/>
  <c r="M8" i="11"/>
  <c r="I57" i="21"/>
  <c r="E8" i="11" s="1"/>
  <c r="G36" i="11"/>
  <c r="Q79" i="19"/>
  <c r="O27" i="11" s="1"/>
  <c r="Q78" i="19"/>
  <c r="O36" i="11" s="1"/>
  <c r="G27" i="11"/>
  <c r="Q27" i="19"/>
  <c r="Q22" i="10" s="1"/>
  <c r="S22" i="10" s="1"/>
  <c r="I27" i="19"/>
  <c r="G22" i="10" s="1"/>
  <c r="I22" i="10" s="1"/>
  <c r="Q13" i="19"/>
  <c r="Q23" i="9" s="1"/>
  <c r="I13" i="19"/>
  <c r="G23" i="9" s="1"/>
  <c r="S7" i="15"/>
  <c r="M23" i="9" s="1"/>
  <c r="M30" i="9" s="1"/>
  <c r="M7" i="15"/>
  <c r="C23" i="9" s="1"/>
  <c r="C30" i="9" s="1"/>
  <c r="G21" i="18"/>
  <c r="G22" i="18"/>
  <c r="G24" i="18"/>
  <c r="G25" i="18"/>
  <c r="G27" i="18"/>
  <c r="G31" i="18"/>
  <c r="G32" i="18"/>
  <c r="G33" i="18"/>
  <c r="G34" i="18"/>
  <c r="L21" i="7"/>
  <c r="S14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C17" i="11"/>
  <c r="K27" i="11"/>
  <c r="C27" i="11"/>
  <c r="Q19" i="17"/>
  <c r="Q17" i="17"/>
  <c r="Q13" i="17"/>
  <c r="Q12" i="17"/>
  <c r="Q11" i="17"/>
  <c r="Q10" i="17"/>
  <c r="Q9" i="17"/>
  <c r="Q8" i="17"/>
  <c r="I64" i="21"/>
  <c r="E35" i="11" s="1"/>
  <c r="I21" i="9"/>
  <c r="S21" i="9"/>
  <c r="Q28" i="19"/>
  <c r="Q30" i="10" s="1"/>
  <c r="S30" i="10" s="1"/>
  <c r="I28" i="19"/>
  <c r="G30" i="10" s="1"/>
  <c r="I30" i="10" s="1"/>
  <c r="Q30" i="19"/>
  <c r="Q13" i="10" s="1"/>
  <c r="S13" i="10" s="1"/>
  <c r="Q29" i="19"/>
  <c r="Q27" i="10" s="1"/>
  <c r="S27" i="10" s="1"/>
  <c r="Q26" i="19"/>
  <c r="Q12" i="10" s="1"/>
  <c r="S12" i="10" s="1"/>
  <c r="Q25" i="19"/>
  <c r="Q23" i="10" s="1"/>
  <c r="I30" i="19"/>
  <c r="G13" i="10" s="1"/>
  <c r="I13" i="10" s="1"/>
  <c r="I29" i="19"/>
  <c r="G27" i="10" s="1"/>
  <c r="I27" i="10" s="1"/>
  <c r="I26" i="19"/>
  <c r="G12" i="10" s="1"/>
  <c r="I12" i="10" s="1"/>
  <c r="I25" i="19"/>
  <c r="G23" i="10" s="1"/>
  <c r="Q19" i="19"/>
  <c r="Q8" i="10" s="1"/>
  <c r="I19" i="19"/>
  <c r="G8" i="10" s="1"/>
  <c r="Q17" i="19"/>
  <c r="I17" i="19"/>
  <c r="G9" i="10" s="1"/>
  <c r="I15" i="19"/>
  <c r="G19" i="9" s="1"/>
  <c r="I19" i="9" s="1"/>
  <c r="Q14" i="19"/>
  <c r="Q24" i="9" s="1"/>
  <c r="S24" i="9" s="1"/>
  <c r="Q15" i="19"/>
  <c r="Q19" i="9" s="1"/>
  <c r="S19" i="9" s="1"/>
  <c r="I14" i="19"/>
  <c r="G24" i="9" s="1"/>
  <c r="I24" i="9" s="1"/>
  <c r="L20" i="7"/>
  <c r="Q9" i="10" l="1"/>
  <c r="Q26" i="9"/>
  <c r="S26" i="9" s="1"/>
  <c r="S53" i="4"/>
  <c r="I8" i="10"/>
  <c r="S8" i="10"/>
  <c r="I28" i="10"/>
  <c r="G26" i="9"/>
  <c r="I26" i="9" s="1"/>
  <c r="Q8" i="11"/>
  <c r="S23" i="9"/>
  <c r="I23" i="9"/>
  <c r="I8" i="11"/>
  <c r="O5" i="10"/>
  <c r="K18" i="11"/>
  <c r="Q18" i="11" s="1"/>
  <c r="C18" i="11"/>
  <c r="K29" i="11"/>
  <c r="C29" i="11"/>
  <c r="K37" i="11"/>
  <c r="C37" i="11"/>
  <c r="K36" i="11"/>
  <c r="C36" i="11"/>
  <c r="K35" i="11"/>
  <c r="Q35" i="11" s="1"/>
  <c r="C35" i="11"/>
  <c r="I35" i="11" s="1"/>
  <c r="Q33" i="11"/>
  <c r="C33" i="11"/>
  <c r="I33" i="11" s="1"/>
  <c r="K38" i="11"/>
  <c r="C38" i="11"/>
  <c r="I20" i="11"/>
  <c r="K7" i="11"/>
  <c r="I24" i="11"/>
  <c r="Q7" i="17"/>
  <c r="Q31" i="17" s="1"/>
  <c r="K7" i="17"/>
  <c r="K31" i="17" s="1"/>
  <c r="K7" i="21"/>
  <c r="K75" i="21" s="1"/>
  <c r="M27" i="11"/>
  <c r="Q27" i="11" s="1"/>
  <c r="M28" i="11"/>
  <c r="Q28" i="11" s="1"/>
  <c r="M39" i="11"/>
  <c r="M37" i="11"/>
  <c r="Q40" i="11"/>
  <c r="M38" i="11"/>
  <c r="M7" i="11"/>
  <c r="O19" i="10"/>
  <c r="S19" i="10" s="1"/>
  <c r="O26" i="10"/>
  <c r="S26" i="10" s="1"/>
  <c r="O25" i="10"/>
  <c r="S25" i="10" s="1"/>
  <c r="O16" i="10"/>
  <c r="S23" i="10"/>
  <c r="O9" i="10"/>
  <c r="O11" i="10"/>
  <c r="S11" i="10" s="1"/>
  <c r="O21" i="10"/>
  <c r="S21" i="10" s="1"/>
  <c r="M7" i="21"/>
  <c r="I72" i="21"/>
  <c r="E27" i="11" s="1"/>
  <c r="I27" i="11" s="1"/>
  <c r="I63" i="21"/>
  <c r="E28" i="11" s="1"/>
  <c r="I28" i="11" s="1"/>
  <c r="I61" i="21"/>
  <c r="E39" i="11" s="1"/>
  <c r="I60" i="21"/>
  <c r="E37" i="11" s="1"/>
  <c r="I40" i="11"/>
  <c r="I59" i="21"/>
  <c r="E38" i="11" s="1"/>
  <c r="I58" i="21"/>
  <c r="E18" i="11" s="1"/>
  <c r="I56" i="21"/>
  <c r="E7" i="11" s="1"/>
  <c r="I17" i="21"/>
  <c r="E19" i="10" s="1"/>
  <c r="I19" i="10" s="1"/>
  <c r="I16" i="21"/>
  <c r="I15" i="21"/>
  <c r="E25" i="10" s="1"/>
  <c r="I25" i="10" s="1"/>
  <c r="I14" i="21"/>
  <c r="I23" i="10"/>
  <c r="I13" i="21"/>
  <c r="E9" i="10" s="1"/>
  <c r="E11" i="10"/>
  <c r="I11" i="10" s="1"/>
  <c r="E21" i="10"/>
  <c r="I21" i="10" s="1"/>
  <c r="I15" i="10"/>
  <c r="E10" i="10"/>
  <c r="G38" i="11"/>
  <c r="G19" i="11"/>
  <c r="G31" i="11"/>
  <c r="G30" i="11"/>
  <c r="I30" i="11" s="1"/>
  <c r="G39" i="11"/>
  <c r="G41" i="11"/>
  <c r="G22" i="11"/>
  <c r="G25" i="11"/>
  <c r="G21" i="11"/>
  <c r="G23" i="11"/>
  <c r="G11" i="9"/>
  <c r="G16" i="9"/>
  <c r="I16" i="9" s="1"/>
  <c r="I32" i="19"/>
  <c r="G18" i="10" s="1"/>
  <c r="I18" i="10" s="1"/>
  <c r="I31" i="19"/>
  <c r="G16" i="10" s="1"/>
  <c r="I21" i="19"/>
  <c r="G20" i="10" s="1"/>
  <c r="I20" i="10" s="1"/>
  <c r="I20" i="19"/>
  <c r="G24" i="10" s="1"/>
  <c r="I24" i="10" s="1"/>
  <c r="I18" i="19"/>
  <c r="G10" i="10" s="1"/>
  <c r="I12" i="19"/>
  <c r="G25" i="9" s="1"/>
  <c r="I25" i="9" s="1"/>
  <c r="Q90" i="19"/>
  <c r="O38" i="11" s="1"/>
  <c r="Q88" i="19"/>
  <c r="O20" i="11" s="1"/>
  <c r="Q20" i="11" s="1"/>
  <c r="Q87" i="19"/>
  <c r="O24" i="11" s="1"/>
  <c r="Q24" i="11" s="1"/>
  <c r="Q86" i="19"/>
  <c r="Q85" i="19"/>
  <c r="O31" i="11" s="1"/>
  <c r="Q84" i="19"/>
  <c r="O30" i="11" s="1"/>
  <c r="Q83" i="19"/>
  <c r="O39" i="11" s="1"/>
  <c r="Q82" i="19"/>
  <c r="Q81" i="19"/>
  <c r="O22" i="11" s="1"/>
  <c r="Q80" i="19"/>
  <c r="O17" i="11" s="1"/>
  <c r="Q17" i="11" s="1"/>
  <c r="Q77" i="19"/>
  <c r="Q75" i="19"/>
  <c r="O25" i="11" s="1"/>
  <c r="Q74" i="19"/>
  <c r="O21" i="11" s="1"/>
  <c r="Q73" i="19"/>
  <c r="O23" i="11" s="1"/>
  <c r="Q70" i="19"/>
  <c r="Q11" i="9" s="1"/>
  <c r="Q69" i="19"/>
  <c r="Q16" i="9" s="1"/>
  <c r="S16" i="9" s="1"/>
  <c r="Q68" i="19"/>
  <c r="Q67" i="19"/>
  <c r="Q66" i="19"/>
  <c r="Q65" i="19"/>
  <c r="Q64" i="19"/>
  <c r="Q63" i="19"/>
  <c r="Q62" i="19"/>
  <c r="Q61" i="19"/>
  <c r="Q32" i="19"/>
  <c r="Q18" i="10" s="1"/>
  <c r="S18" i="10" s="1"/>
  <c r="Q31" i="19"/>
  <c r="Q16" i="10" s="1"/>
  <c r="Q21" i="19"/>
  <c r="Q20" i="10" s="1"/>
  <c r="S20" i="10" s="1"/>
  <c r="Q20" i="19"/>
  <c r="Q24" i="10" s="1"/>
  <c r="S24" i="10" s="1"/>
  <c r="Q18" i="19"/>
  <c r="Q10" i="10" s="1"/>
  <c r="Q12" i="19"/>
  <c r="Q25" i="9" s="1"/>
  <c r="S25" i="9" s="1"/>
  <c r="Q11" i="19"/>
  <c r="Q18" i="9" s="1"/>
  <c r="S18" i="9" s="1"/>
  <c r="I11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L19" i="7"/>
  <c r="I17" i="11"/>
  <c r="I75" i="21" l="1"/>
  <c r="Q7" i="21"/>
  <c r="Q75" i="21" s="1"/>
  <c r="M75" i="21"/>
  <c r="G30" i="9"/>
  <c r="S11" i="9"/>
  <c r="S30" i="9" s="1"/>
  <c r="E16" i="10"/>
  <c r="O19" i="11"/>
  <c r="I9" i="10"/>
  <c r="I18" i="11"/>
  <c r="O41" i="11"/>
  <c r="O43" i="11" s="1"/>
  <c r="S9" i="10"/>
  <c r="M43" i="11"/>
  <c r="E43" i="11"/>
  <c r="S16" i="10"/>
  <c r="I10" i="10"/>
  <c r="Q37" i="11"/>
  <c r="O10" i="10"/>
  <c r="O64" i="10" s="1"/>
  <c r="I37" i="11"/>
  <c r="Q7" i="11"/>
  <c r="I11" i="9"/>
  <c r="I30" i="9" s="1"/>
  <c r="Q36" i="11"/>
  <c r="I36" i="11"/>
  <c r="I7" i="11"/>
  <c r="E26" i="10"/>
  <c r="I26" i="10" s="1"/>
  <c r="Q29" i="11"/>
  <c r="I29" i="11"/>
  <c r="Q21" i="11"/>
  <c r="I25" i="11"/>
  <c r="Q22" i="11"/>
  <c r="I38" i="11"/>
  <c r="Q30" i="11"/>
  <c r="Q31" i="11"/>
  <c r="Q39" i="11"/>
  <c r="I21" i="11"/>
  <c r="Q19" i="11"/>
  <c r="Q23" i="11"/>
  <c r="I41" i="11"/>
  <c r="I22" i="11"/>
  <c r="Q38" i="11"/>
  <c r="I39" i="11"/>
  <c r="I31" i="11"/>
  <c r="Q25" i="11"/>
  <c r="I19" i="11"/>
  <c r="S17" i="10"/>
  <c r="I23" i="11"/>
  <c r="L18" i="7"/>
  <c r="L17" i="7"/>
  <c r="L16" i="7"/>
  <c r="L15" i="7"/>
  <c r="L14" i="7"/>
  <c r="L13" i="7"/>
  <c r="L12" i="7"/>
  <c r="L11" i="7"/>
  <c r="L10" i="7"/>
  <c r="L9" i="7"/>
  <c r="L8" i="7"/>
  <c r="I16" i="10" l="1"/>
  <c r="I64" i="10" s="1"/>
  <c r="E64" i="10"/>
  <c r="S10" i="10"/>
  <c r="S64" i="10" s="1"/>
  <c r="L7" i="7"/>
  <c r="L65" i="7" s="1"/>
  <c r="J65" i="7"/>
  <c r="Q41" i="11"/>
  <c r="I17" i="10"/>
  <c r="Q43" i="11"/>
  <c r="K8" i="15"/>
  <c r="F10" i="8"/>
  <c r="J10" i="8" l="1"/>
  <c r="F7" i="8"/>
  <c r="I43" i="11"/>
  <c r="U17" i="9" l="1"/>
  <c r="J7" i="8"/>
  <c r="F6" i="8" l="1"/>
  <c r="Q8" i="15"/>
  <c r="O8" i="15"/>
  <c r="M8" i="15"/>
  <c r="I8" i="15"/>
  <c r="J6" i="8" l="1"/>
  <c r="G43" i="11"/>
  <c r="F5" i="14" l="1"/>
  <c r="S8" i="15" l="1"/>
  <c r="F8" i="8"/>
  <c r="J8" i="8" l="1"/>
  <c r="U18" i="9"/>
  <c r="K5" i="21"/>
  <c r="K5" i="19"/>
  <c r="I5" i="18"/>
  <c r="M5" i="17"/>
  <c r="O5" i="15"/>
  <c r="F5" i="13"/>
  <c r="K5" i="11"/>
  <c r="F9" i="8" l="1"/>
  <c r="F11" i="8" s="1"/>
  <c r="U29" i="9" l="1"/>
  <c r="U28" i="9"/>
  <c r="K29" i="9"/>
  <c r="K28" i="9"/>
  <c r="U20" i="9"/>
  <c r="K20" i="9"/>
  <c r="U53" i="10"/>
  <c r="U41" i="10"/>
  <c r="K55" i="10"/>
  <c r="K43" i="10"/>
  <c r="U38" i="10"/>
  <c r="K40" i="10"/>
  <c r="K57" i="10"/>
  <c r="U52" i="10"/>
  <c r="U40" i="10"/>
  <c r="K54" i="10"/>
  <c r="K42" i="10"/>
  <c r="U62" i="10"/>
  <c r="K52" i="10"/>
  <c r="U55" i="10"/>
  <c r="U63" i="10"/>
  <c r="U51" i="10"/>
  <c r="U39" i="10"/>
  <c r="K53" i="10"/>
  <c r="K41" i="10"/>
  <c r="U50" i="10"/>
  <c r="U42" i="10"/>
  <c r="U61" i="10"/>
  <c r="U49" i="10"/>
  <c r="K63" i="10"/>
  <c r="K51" i="10"/>
  <c r="K39" i="10"/>
  <c r="K47" i="10"/>
  <c r="K44" i="10"/>
  <c r="U60" i="10"/>
  <c r="U48" i="10"/>
  <c r="K62" i="10"/>
  <c r="K50" i="10"/>
  <c r="K38" i="10"/>
  <c r="K48" i="10"/>
  <c r="U43" i="10"/>
  <c r="U59" i="10"/>
  <c r="U47" i="10"/>
  <c r="K61" i="10"/>
  <c r="K49" i="10"/>
  <c r="K60" i="10"/>
  <c r="K45" i="10"/>
  <c r="U58" i="10"/>
  <c r="U46" i="10"/>
  <c r="K46" i="10"/>
  <c r="U57" i="10"/>
  <c r="U45" i="10"/>
  <c r="K59" i="10"/>
  <c r="U54" i="10"/>
  <c r="U56" i="10"/>
  <c r="U44" i="10"/>
  <c r="K58" i="10"/>
  <c r="K56" i="10"/>
  <c r="K22" i="9"/>
  <c r="U22" i="9"/>
  <c r="J9" i="8"/>
  <c r="J11" i="8" s="1"/>
  <c r="U19" i="9"/>
  <c r="K27" i="10" l="1"/>
  <c r="U37" i="10"/>
  <c r="K37" i="10"/>
  <c r="U32" i="10"/>
  <c r="U36" i="10"/>
  <c r="U33" i="10"/>
  <c r="U35" i="10"/>
  <c r="U34" i="10"/>
  <c r="K35" i="10"/>
  <c r="K34" i="10"/>
  <c r="K33" i="10"/>
  <c r="K32" i="10"/>
  <c r="K36" i="10"/>
  <c r="U31" i="10"/>
  <c r="K31" i="10"/>
  <c r="U10" i="9"/>
  <c r="H7" i="8"/>
  <c r="K28" i="10"/>
  <c r="U17" i="10"/>
  <c r="U16" i="10"/>
  <c r="U15" i="10"/>
  <c r="K17" i="10"/>
  <c r="U23" i="9"/>
  <c r="U25" i="10"/>
  <c r="U9" i="9"/>
  <c r="U18" i="10"/>
  <c r="K27" i="9"/>
  <c r="U10" i="10"/>
  <c r="K18" i="10"/>
  <c r="K11" i="10"/>
  <c r="K30" i="10"/>
  <c r="K14" i="10"/>
  <c r="K26" i="9"/>
  <c r="K21" i="9"/>
  <c r="U13" i="10"/>
  <c r="U8" i="10"/>
  <c r="U24" i="10"/>
  <c r="U8" i="9"/>
  <c r="U22" i="10"/>
  <c r="K23" i="10"/>
  <c r="K21" i="10"/>
  <c r="K24" i="9"/>
  <c r="U21" i="9"/>
  <c r="U14" i="10"/>
  <c r="U12" i="10"/>
  <c r="K9" i="10"/>
  <c r="K25" i="10"/>
  <c r="U26" i="9"/>
  <c r="K26" i="10"/>
  <c r="H9" i="8"/>
  <c r="K15" i="10"/>
  <c r="U16" i="9"/>
  <c r="U12" i="9"/>
  <c r="U14" i="9"/>
  <c r="U27" i="9"/>
  <c r="H6" i="8"/>
  <c r="U26" i="10"/>
  <c r="U9" i="10"/>
  <c r="K29" i="10"/>
  <c r="H10" i="8"/>
  <c r="U11" i="9"/>
  <c r="U15" i="9"/>
  <c r="U27" i="10"/>
  <c r="K19" i="9"/>
  <c r="K16" i="10"/>
  <c r="U24" i="9"/>
  <c r="U20" i="10"/>
  <c r="K22" i="10"/>
  <c r="K25" i="9"/>
  <c r="K10" i="10"/>
  <c r="K8" i="10"/>
  <c r="U13" i="9"/>
  <c r="H8" i="8"/>
  <c r="K13" i="10"/>
  <c r="U21" i="10"/>
  <c r="U19" i="10"/>
  <c r="K23" i="9"/>
  <c r="K19" i="10"/>
  <c r="K20" i="10"/>
  <c r="U30" i="10"/>
  <c r="K12" i="10"/>
  <c r="U11" i="10"/>
  <c r="K24" i="10"/>
  <c r="U29" i="10"/>
  <c r="U28" i="10"/>
  <c r="K18" i="9"/>
  <c r="U23" i="10"/>
  <c r="U25" i="9"/>
  <c r="U30" i="9" l="1"/>
  <c r="U64" i="10"/>
  <c r="K64" i="10"/>
  <c r="K30" i="9"/>
  <c r="H11" i="8"/>
</calcChain>
</file>

<file path=xl/sharedStrings.xml><?xml version="1.0" encoding="utf-8"?>
<sst xmlns="http://schemas.openxmlformats.org/spreadsheetml/2006/main" count="1052" uniqueCount="444">
  <si>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</si>
  <si>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</si>
  <si>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</si>
  <si>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</si>
  <si>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</si>
  <si>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</si>
  <si>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</si>
  <si>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</si>
  <si>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</si>
  <si>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</si>
  <si>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</si>
  <si>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</si>
  <si>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</si>
  <si>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</si>
  <si>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</si>
  <si>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</si>
  <si>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</si>
  <si>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</si>
  <si>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</si>
  <si>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</si>
  <si>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</si>
  <si>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</si>
  <si>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</si>
  <si>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</si>
  <si>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</si>
  <si>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</si>
  <si>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</si>
  <si>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</si>
  <si>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</si>
  <si>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</si>
  <si>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</si>
  <si>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</si>
  <si>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</si>
  <si>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</si>
  <si>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</si>
  <si>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</si>
  <si>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</si>
  <si>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</si>
  <si>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</si>
  <si>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اسناد خزانه-م13بودجه02-051021</t>
  </si>
  <si>
    <t>1405/10/21</t>
  </si>
  <si>
    <t>اسنادخزانه-م1بودجه02-050325</t>
  </si>
  <si>
    <t>اسنادخزانه-م2بودجه02-050923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</si>
  <si>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</si>
  <si>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</si>
  <si>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</si>
  <si>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</si>
  <si>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</si>
  <si>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</si>
  <si>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</si>
  <si>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</si>
  <si>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</si>
  <si>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</si>
  <si>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</si>
  <si>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</si>
  <si>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</si>
  <si>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</si>
  <si>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</si>
  <si>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</si>
  <si>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</si>
  <si>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</si>
  <si>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</si>
  <si>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</si>
  <si>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</si>
  <si>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</si>
  <si>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</si>
  <si>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</si>
  <si>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</si>
  <si>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</si>
  <si>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</si>
  <si>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</si>
  <si>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</si>
  <si>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</si>
  <si>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دی یوسف آباد 0214400000003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</si>
  <si>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</si>
  <si>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</si>
  <si>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</si>
  <si>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</si>
  <si>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</si>
  <si>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</si>
  <si>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</si>
  <si>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</si>
  <si>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</si>
  <si>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</si>
  <si>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</si>
  <si>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</si>
  <si>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</si>
  <si>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</si>
  <si>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</si>
  <si>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</si>
  <si>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</si>
  <si>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</si>
  <si>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</si>
  <si>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</si>
  <si>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</si>
  <si>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</si>
  <si>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</si>
  <si>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</si>
  <si>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</si>
  <si>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</si>
  <si>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</si>
  <si>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</si>
  <si>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</si>
  <si>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</si>
  <si>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</si>
  <si>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</si>
  <si>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</si>
  <si>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</si>
  <si>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</si>
  <si>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</si>
  <si>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</si>
  <si>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</si>
  <si>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</si>
  <si>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</si>
  <si>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</si>
  <si>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</si>
  <si>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</si>
  <si>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</si>
  <si>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</si>
  <si>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</si>
  <si>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</si>
  <si>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</si>
  <si>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</si>
  <si>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</si>
  <si>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</si>
  <si>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</si>
  <si>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</si>
  <si>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</si>
  <si>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</si>
  <si>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</si>
  <si>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</si>
  <si>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</si>
  <si>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</si>
  <si>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</si>
  <si>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</si>
  <si>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</si>
  <si>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</si>
  <si>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</si>
  <si>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</si>
  <si>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</si>
  <si>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</si>
  <si>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</si>
  <si>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</si>
  <si>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</si>
  <si>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</si>
  <si>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</si>
  <si>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</si>
  <si>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</si>
  <si>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</si>
  <si>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</si>
  <si>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</si>
  <si>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</si>
  <si>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</si>
  <si>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</si>
  <si>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</si>
  <si>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</si>
  <si>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</si>
  <si>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</si>
  <si>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</si>
  <si>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</si>
  <si>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</si>
  <si>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اطلاعات آماری مرتبط با اوراق اختیار فروش تبعی خریداری شده توسط صندوق سرمایه گذاری</t>
  </si>
  <si>
    <t>مرابحه عام دولت112-ش.خ040408</t>
  </si>
  <si>
    <t>1402/12/28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</si>
  <si>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</si>
  <si>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</si>
  <si>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</si>
  <si>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کوتاه مدت بانک شهر کامرانیه 7001004371365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</si>
  <si>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</si>
  <si>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</si>
  <si>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</si>
  <si>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</si>
  <si>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</si>
  <si>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</si>
  <si>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</si>
  <si>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</si>
  <si>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</si>
  <si>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</si>
  <si>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صندوق س.بخشی صنایع سورنا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</si>
  <si>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</si>
  <si>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</si>
  <si>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</si>
  <si>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</si>
  <si>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</si>
  <si>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</si>
  <si>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</si>
  <si>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</si>
  <si>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</si>
  <si>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</si>
  <si>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</si>
  <si>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</si>
  <si>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</si>
  <si>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</si>
  <si>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</si>
  <si>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</si>
  <si>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</si>
  <si>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</si>
  <si>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</si>
  <si>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</si>
  <si>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</si>
  <si>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</si>
  <si>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</si>
  <si>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دی شعبه حافظ - 0206526917003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</si>
  <si>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</si>
  <si>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</si>
  <si>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</si>
  <si>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</si>
  <si>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</si>
  <si>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</si>
  <si>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</si>
  <si>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</si>
  <si>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</si>
  <si>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</si>
  <si>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</si>
  <si>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</si>
  <si>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</si>
  <si>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</si>
  <si>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</si>
  <si>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</si>
  <si>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</si>
  <si>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</si>
  <si>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</si>
  <si>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</si>
  <si>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</si>
  <si>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</si>
  <si>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</si>
  <si>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</si>
  <si>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</si>
  <si>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</si>
  <si>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</si>
  <si>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</si>
  <si>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</si>
  <si>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</si>
  <si>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</si>
  <si>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</si>
  <si>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</si>
  <si>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</si>
  <si>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</si>
  <si>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</si>
  <si>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</si>
  <si>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</si>
  <si>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</si>
  <si>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</si>
  <si>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</si>
  <si>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</si>
  <si>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</si>
  <si>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</si>
  <si>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</si>
  <si>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</si>
  <si>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</si>
  <si>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</si>
  <si>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</si>
  <si>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</si>
  <si>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</si>
  <si>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</si>
  <si>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</si>
  <si>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</si>
  <si>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</si>
  <si>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</si>
  <si>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</si>
  <si>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</si>
  <si>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</si>
  <si>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اسنادخزانه-م3بودجه02-050818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</si>
  <si>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</si>
  <si>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</si>
  <si>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</si>
  <si>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</si>
  <si>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</si>
  <si>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</si>
  <si>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</si>
  <si>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</si>
  <si>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</si>
  <si>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</si>
  <si>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</si>
  <si>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</si>
  <si>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</si>
  <si>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</si>
  <si>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</si>
  <si>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</si>
  <si>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</si>
  <si>
    <t>مرابحه عام دولت230-ش.خ070628</t>
  </si>
  <si>
    <t>1407/06/28</t>
  </si>
  <si>
    <t>1404/06/18</t>
  </si>
  <si>
    <t>1407/12/28</t>
  </si>
  <si>
    <t>صندوق س صنایع اندیشه صبا2-بخشی</t>
  </si>
  <si>
    <t>بانک دی شعبه حافظ - 0406707742002</t>
  </si>
  <si>
    <t>بانک پاسارگاد شعبه جهان کودک - 290304156920336</t>
  </si>
  <si>
    <t>بانک ملت شعبه گلشهر - 3015058548</t>
  </si>
  <si>
    <t>بانک ملت شعبه گلشهر - 3015057117</t>
  </si>
  <si>
    <t>بانک پاسارگاد شعبه جهان کودک - 290304156920337</t>
  </si>
  <si>
    <t>بانک گردشگری شعبه نیاوران - 14633314037858</t>
  </si>
  <si>
    <t>شهرداری شیراز - طرح قطار شهری</t>
  </si>
  <si>
    <t>بانک ملت شعبه گلشهر - 3042411606</t>
  </si>
  <si>
    <t>بانک گردشگری شعبه نیاوران - 14633314037859</t>
  </si>
  <si>
    <t>بانک پاسارگاد شعبه جهان کودک - 290304156920338</t>
  </si>
  <si>
    <t>مرابحه عام دولت238-ش.خ061022</t>
  </si>
  <si>
    <t>مرابحه عام دولت234-ش.خ070808</t>
  </si>
  <si>
    <t>مرابحه عام دولت235-ش.خ060915</t>
  </si>
  <si>
    <t>1404/07/22</t>
  </si>
  <si>
    <t>1406/10/22</t>
  </si>
  <si>
    <t>1404/07/08</t>
  </si>
  <si>
    <t>1407/08/08</t>
  </si>
  <si>
    <t>1406/09/15</t>
  </si>
  <si>
    <t>صندوق س.پشتوانه طلاآسمان آلتون</t>
  </si>
  <si>
    <t>صندوق س.پشتوانه طلا آرمان آتی</t>
  </si>
  <si>
    <t>صندوق س.پشتوانه طلا تابان تمدن</t>
  </si>
  <si>
    <t>صندوق سرمایه گذاری عقیق-سهام</t>
  </si>
  <si>
    <t>صندوق س.پشتوانه طلای پاداش</t>
  </si>
  <si>
    <t>بانک ملت شعبه گلشهر - 3098527477</t>
  </si>
  <si>
    <t>صندوق س.بخشی فلز فارابی-ب</t>
  </si>
  <si>
    <t>شهرداری شیراز- طرح قطار شهری</t>
  </si>
  <si>
    <t>1404/08/30</t>
  </si>
  <si>
    <t>گروه مالی مهرگان تامین پارس</t>
  </si>
  <si>
    <t>صکوک اجاره فولاد065-بدون ضامن</t>
  </si>
  <si>
    <t>مرابحه عام دولت245-ش.خ070813</t>
  </si>
  <si>
    <t>1406/05/22</t>
  </si>
  <si>
    <t>1404/08/13</t>
  </si>
  <si>
    <t>1407/08/13</t>
  </si>
  <si>
    <t>صندوق س.سهم نگر جام جم-س</t>
  </si>
  <si>
    <t>بانک پاسارگاد شعبه جهان کودک - 290304156920339</t>
  </si>
  <si>
    <t>بانک گردشگری شعبه آپادانا - 120333140378515</t>
  </si>
  <si>
    <t>بانک پاسارگاد شعبه جهان کودک - 2903041569203310</t>
  </si>
  <si>
    <t>بانک گردشگری شعبه آپادانا - 120333140378516</t>
  </si>
  <si>
    <t>بانک پاسارگاد شعبه جهان کودک - 2903041569203311</t>
  </si>
  <si>
    <t>بانک دی شعبه حافظ - 0406782379001</t>
  </si>
  <si>
    <t>بانک تجارت شعبه دریای نور - 0279025350018</t>
  </si>
  <si>
    <t>بانک تجارت شعبه دریای نور - 0479606844959</t>
  </si>
  <si>
    <t>بانک تجارت شعبه دریای نور - 0479606844922</t>
  </si>
  <si>
    <t>بانک ملت شعبه گلشهر - 7516285309</t>
  </si>
  <si>
    <t>بانک تجارت شعبه دریای نور - 0479606890492</t>
  </si>
  <si>
    <t>بانک پاسارگاد شعبه جهان کودک - 2903041569203312</t>
  </si>
  <si>
    <t>مرابحه عام دولت245</t>
  </si>
  <si>
    <t>بانک خاورمیانه__سپرده کوتاه مدت 1013.10.810.707074930</t>
  </si>
  <si>
    <t>بانک پاسارگاد شعبه جهان کودک - 2908100156920331</t>
  </si>
  <si>
    <t>بانک گردشگری __ سپرده کوتاه مدت 120.9967.14037851</t>
  </si>
  <si>
    <t>بانک آینده__سپرده کوتاه مدت 0203865146003</t>
  </si>
  <si>
    <t>بانک دی__سپرده کوتاه مدت 0214400000003</t>
  </si>
  <si>
    <t>بانک ملت شعبه بهار جنوبی - 9942376537</t>
  </si>
  <si>
    <t>بانک ملی شعبه بورس اوراق بهادار - 0230972429004</t>
  </si>
  <si>
    <t>بانک سپه شعبه بلوار کشاورز تهران - 3130094301037</t>
  </si>
  <si>
    <t>بانک اقتصاد نوین شعبه میدان ونک - 155-850-7256601-1</t>
  </si>
  <si>
    <t>بانک گردشگری شعبه نیاوران - 146.9967.1403785.1</t>
  </si>
  <si>
    <t>بانک ملت شعبه گلشهر - 2209379182</t>
  </si>
  <si>
    <t>بانک پاسارگاد شعبه جهان کودک - 290303156920334</t>
  </si>
  <si>
    <t>بانک شهر شعبه کامرانیه - 7001004371365</t>
  </si>
  <si>
    <t>بانک گردشگری شعبه آپادانا - 12033314037859</t>
  </si>
  <si>
    <t>بانک گردشگری شعبه نیاوران - 14633314037854</t>
  </si>
  <si>
    <t>بانک ملت شعبه گلشهر - 2341405836</t>
  </si>
  <si>
    <t>بانک پاسارگاد شعبه جهان کودک - 290303156920335</t>
  </si>
  <si>
    <t>بانک پاسارگاد شعبه جهان کودک - 290303156920336</t>
  </si>
  <si>
    <t>بانک ملت شعبه گلشهر - 2367146692</t>
  </si>
  <si>
    <t>بانک پاسارگاد شعبه جهان کودک - 290303156920337</t>
  </si>
  <si>
    <t>بانک ملت شعبه گلشهر - 2405485818</t>
  </si>
  <si>
    <t>بانک پاسارگاد شعبه جهان کودک - 290303156920338</t>
  </si>
  <si>
    <t>بانک صادرات شعبه سیدخندان - 0219726921009</t>
  </si>
  <si>
    <t>بانک صادرات شعبه سیدخندان - 0407533535004</t>
  </si>
  <si>
    <t>بانک گردشگری شعبه نیاوران - 14633314037856</t>
  </si>
  <si>
    <t>بانک پاسارگاد شعبه جهان کودک - 290303156920339</t>
  </si>
  <si>
    <t>بانک گردشگری شعبه آپادانا - 120333140378511</t>
  </si>
  <si>
    <t>بانک گردشگری شعبه آپادانا - 120333140378512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</si>
  <si>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</si>
  <si>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</si>
  <si>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</si>
  <si>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</si>
  <si>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- 0406527164007</t>
  </si>
  <si>
    <t>بانک دی شعبه حافظ - 0406528138000</t>
  </si>
  <si>
    <t>برای ماه منتهی به 1404/09/30</t>
  </si>
  <si>
    <t>تولیدی کوچین</t>
  </si>
  <si>
    <t>هامون نایزه</t>
  </si>
  <si>
    <t>1404/09/30</t>
  </si>
  <si>
    <t>طلوع فولاد پارس</t>
  </si>
  <si>
    <t>مرابحه عام دولت249-ش.خ060827</t>
  </si>
  <si>
    <t>مشارکت ش شیراز0612-3ماهه20.5%</t>
  </si>
  <si>
    <t>اسناد خزانه-م1-س.قوا03-060615</t>
  </si>
  <si>
    <t>1404/08/27</t>
  </si>
  <si>
    <t>1406/08/27</t>
  </si>
  <si>
    <t>1403/11/27</t>
  </si>
  <si>
    <t>1406/06/15</t>
  </si>
  <si>
    <t>صندوق س.پشتوانه طلای زرین آگاه</t>
  </si>
  <si>
    <t>صندوق س.پشتوانه طلا زرفام آشنا</t>
  </si>
  <si>
    <t>صندوق س.پشتوانه طلا گلدیس نوین</t>
  </si>
  <si>
    <t>صندوق س.پشتوانه سکه طلا کهربا</t>
  </si>
  <si>
    <t>صندوق س.پشتوانه طلازروان ویستا</t>
  </si>
  <si>
    <t>صندوق س.پشتوانه طلای درنا</t>
  </si>
  <si>
    <t>صندوق س.پشتوانه طلا دنای زاگرس</t>
  </si>
  <si>
    <t>صندوق س.كالاي زمرد بيدار</t>
  </si>
  <si>
    <t>صندوق س.كالاي زرگر كارآمد</t>
  </si>
  <si>
    <t>صندوق س.پشتوانه طلای جام زرین</t>
  </si>
  <si>
    <t>صندوق س.پشتوانه طلای لیان</t>
  </si>
  <si>
    <t>صندوق س.پشتوانه طلا آتش فیروزه</t>
  </si>
  <si>
    <t>صندوق سکه طلای کیان</t>
  </si>
  <si>
    <t>صندوق س.پشتوانه طلای کیمیا</t>
  </si>
  <si>
    <t>صندوق س.پشتوانه طلای لوتوس</t>
  </si>
  <si>
    <t>صندوق س. طلا کیمیا زرین کاردان</t>
  </si>
  <si>
    <t>صندوق س.پشتوانه طلای رز</t>
  </si>
  <si>
    <t>صندوق س.پشتوانه طلای زرافشان</t>
  </si>
  <si>
    <t>صندوق طلای عیار مفید</t>
  </si>
  <si>
    <t>صندوق س.پشتوانه طلادرخشان آبان</t>
  </si>
  <si>
    <t>صندوق س.پشتوانه طلای دماوند</t>
  </si>
  <si>
    <t>صندوق س.مبتنی بر کالای فارابی</t>
  </si>
  <si>
    <t>صندوق س.انارنماد ارزش-درسهام</t>
  </si>
  <si>
    <t>صندوق س تمشک نماد رشد-در صندوق</t>
  </si>
  <si>
    <t>صندوق س صنایع اعتبار1-بخشی</t>
  </si>
  <si>
    <t>صندوق س ثروت پویا2-بخشی</t>
  </si>
  <si>
    <t>صندوق س صنایع دایا1-بخشی</t>
  </si>
  <si>
    <t>بانک صادرات شعبه مینودر - 0407979771001</t>
  </si>
  <si>
    <t>بانک گردشگری شعبه نیاوران - 146333140378510</t>
  </si>
  <si>
    <t>بانک پاسارگاد شعبه جهان کودک - 2903041569203313</t>
  </si>
  <si>
    <t>بانک تجارت شعبه دریای نور - 0479607070443</t>
  </si>
  <si>
    <t>بانک صادرات شعبه ضیا آباد - 0407987069009</t>
  </si>
  <si>
    <t>بانک صادرات شعبه مینودر - 0407990970004</t>
  </si>
  <si>
    <t>بانک تجارت شعبه دریای نور - 0479607123256</t>
  </si>
  <si>
    <t>بانک ملت شعبه گلشهر - 7583048595</t>
  </si>
  <si>
    <t>بانک ملت شعبه گلشهر - 7583051153</t>
  </si>
  <si>
    <t>بانک پاسارگاد شعبه جهان کودک - 2903041569203314</t>
  </si>
  <si>
    <t xml:space="preserve">صندوق س. سهام زرین کوروش-س </t>
  </si>
  <si>
    <t xml:space="preserve">صندوق س. طلا کیمیا زرین کاردان </t>
  </si>
  <si>
    <t xml:space="preserve">صندوق س.کالای زرگر کارآمد </t>
  </si>
  <si>
    <t xml:space="preserve">صندوق س.پشتوانه سکه طلا کهربا </t>
  </si>
  <si>
    <t xml:space="preserve">صندوق س.پشتوانه طلا زرفام آشنا </t>
  </si>
  <si>
    <t xml:space="preserve">صندوق سکه طلای کیان </t>
  </si>
  <si>
    <t xml:space="preserve">صندوق س.پشتوانه طلای زرافشان </t>
  </si>
  <si>
    <t xml:space="preserve">صندوق س.پشتوانه طلاآسمان آلتون </t>
  </si>
  <si>
    <t xml:space="preserve">صندوق سرمایه گذاری برلیان-سهام </t>
  </si>
  <si>
    <t xml:space="preserve">صندوق س.پشتوانه طلای دماوند </t>
  </si>
  <si>
    <t xml:space="preserve">صندوق س.پشتوانه طلا آتش فیروزه </t>
  </si>
  <si>
    <t xml:space="preserve">صندوق س.پشتوانه طلادرخشان آبان </t>
  </si>
  <si>
    <t xml:space="preserve">صندوق س.پشتوانه طلای کیمیا </t>
  </si>
  <si>
    <t xml:space="preserve">صندوق س.پشتوانه طلای لیان </t>
  </si>
  <si>
    <t xml:space="preserve">صندوق س.پشتوانه طلا دنای زاگرس </t>
  </si>
  <si>
    <t xml:space="preserve">صندوق طلای عیار مفید </t>
  </si>
  <si>
    <t xml:space="preserve">صندوق س.پشتوانه طلا آرمان آتی </t>
  </si>
  <si>
    <t xml:space="preserve">صندوق س.پشتوانه طلای رز </t>
  </si>
  <si>
    <t xml:space="preserve">صندوق س.پشتوانه طلای جام زرین </t>
  </si>
  <si>
    <t xml:space="preserve">صندوق س.پشتوانه طلای زرین آگاه </t>
  </si>
  <si>
    <t xml:space="preserve">صندوق س.پشتوانه طلا گلدیس نوین </t>
  </si>
  <si>
    <t xml:space="preserve">صندوق س.مبتنی بر کالای فارابی </t>
  </si>
  <si>
    <t xml:space="preserve">صندوق س.پشتوانه طلای لوتوس </t>
  </si>
  <si>
    <t xml:space="preserve">صندوق س صنایع اندیشه صبا2-بخشی </t>
  </si>
  <si>
    <t xml:space="preserve">صندوق س.پشتوانه طلا تابان تمدن </t>
  </si>
  <si>
    <t xml:space="preserve">صندوق س.کالای زمرد بیدار </t>
  </si>
  <si>
    <t xml:space="preserve">صندوق س.پشتوانه طلای درنا </t>
  </si>
  <si>
    <t>صندوق س.کالای زمرد بیدار</t>
  </si>
  <si>
    <t>صندوق س.کالای زرگر کارآمد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</si>
</sst>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#,##0;\(#,##0\)"/>
    <numFmt numFmtId="166" formatCode="#,##0_ ;[Red]\-#,##0\ "/>
    <numFmt numFmtId="167" formatCode="_(* #,##0_);_(* \(#,##0\);_(* &quot;-&quot;??_);_(@_)"/>
    <numFmt numFmtId="168" formatCode="#,##0.0_);\(#,##0.0\)"/>
  </numFmts>
  <fonts count="4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40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4" fillId="0" borderId="5" xfId="0" applyNumberFormat="1" applyFont="1" applyBorder="1" applyAlignment="1">
      <alignment horizontal="center" vertical="center"/>
    </xf>
    <xf numFmtId="38" fontId="35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7" fillId="2" borderId="7" xfId="0" applyFont="1" applyFill="1" applyBorder="1" applyAlignment="1">
      <alignment horizontal="left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38" fontId="2" fillId="2" borderId="11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horizontal="right" vertical="center"/>
    </xf>
    <xf numFmtId="3" fontId="13" fillId="2" borderId="0" xfId="1" applyNumberFormat="1" applyFill="1" applyAlignment="1">
      <alignment wrapText="1"/>
    </xf>
    <xf numFmtId="3" fontId="7" fillId="3" borderId="0" xfId="0" applyNumberFormat="1" applyFont="1" applyFill="1" applyAlignment="1">
      <alignment horizontal="left"/>
    </xf>
    <xf numFmtId="166" fontId="3" fillId="0" borderId="0" xfId="0" applyNumberFormat="1" applyFont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7" fillId="4" borderId="0" xfId="0" applyNumberFormat="1" applyFont="1" applyFill="1" applyAlignment="1">
      <alignment horizontal="left"/>
    </xf>
    <xf numFmtId="167" fontId="7" fillId="2" borderId="0" xfId="4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8" fontId="3" fillId="0" borderId="0" xfId="0" applyNumberFormat="1" applyFont="1" applyAlignment="1">
      <alignment horizontal="center" vertical="center"/>
    </xf>
    <xf numFmtId="38" fontId="3" fillId="2" borderId="0" xfId="0" applyNumberFormat="1" applyFont="1" applyFill="1" applyAlignment="1">
      <alignment vertical="top"/>
    </xf>
    <xf numFmtId="38" fontId="2" fillId="0" borderId="10" xfId="0" applyNumberFormat="1" applyFont="1" applyBorder="1" applyAlignment="1">
      <alignment horizontal="center" vertical="top"/>
    </xf>
    <xf numFmtId="38" fontId="3" fillId="0" borderId="0" xfId="0" applyNumberFormat="1" applyFont="1" applyAlignment="1">
      <alignment vertical="center"/>
    </xf>
    <xf numFmtId="168" fontId="3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167" fontId="8" fillId="2" borderId="0" xfId="4" applyNumberFormat="1" applyFont="1" applyFill="1" applyAlignment="1">
      <alignment horizontal="left"/>
    </xf>
    <xf numFmtId="167" fontId="15" fillId="2" borderId="0" xfId="4" applyNumberFormat="1" applyFont="1" applyFill="1" applyAlignment="1">
      <alignment wrapText="1"/>
    </xf>
    <xf numFmtId="167" fontId="0" fillId="0" borderId="0" xfId="4" applyNumberFormat="1" applyFont="1"/>
  </cellXfs>
  <cellStyles count="5">
    <cellStyle name="Comma" xfId="4" builtinId="3"/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3"/>
      <c r="B11" s="333"/>
      <c r="C11" s="333"/>
    </row>
    <row r="12" spans="1:3" ht="21.75" customHeight="1">
      <c r="A12" s="333"/>
      <c r="B12" s="333"/>
      <c r="C12" s="333"/>
    </row>
    <row r="13" spans="1:3" ht="21.75" customHeight="1">
      <c r="A13" s="333"/>
      <c r="B13" s="333"/>
      <c r="C13" s="333"/>
    </row>
    <row r="14" spans="1:3" ht="28.5" customHeight="1"/>
    <row r="15" spans="1:3" ht="24.75">
      <c r="A15" s="48"/>
      <c r="B15" s="334"/>
      <c r="C15" s="48"/>
    </row>
    <row r="16" spans="1:3" ht="24.75">
      <c r="A16" s="48"/>
      <c r="B16" s="334"/>
      <c r="C16" s="48"/>
    </row>
    <row r="17" spans="1:3" ht="26.25">
      <c r="A17" s="332" t="s">
        <v>0</v>
      </c>
      <c r="B17" s="332"/>
      <c r="C17" s="332"/>
    </row>
    <row r="18" spans="1:3" ht="26.25">
      <c r="A18" s="332" t="s">
        <v>1</v>
      </c>
      <c r="B18" s="332"/>
      <c r="C18" s="332"/>
    </row>
    <row r="19" spans="1:3" ht="26.25">
      <c r="A19" s="332" t="s">
        <v>366</v>
      </c>
      <c r="B19" s="332"/>
      <c r="C19" s="332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6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197" bestFit="1" customWidth="1"/>
    <col min="4" max="4" width="1.28515625" style="197" customWidth="1"/>
    <col min="5" max="5" width="16.5703125" style="226" bestFit="1" customWidth="1"/>
    <col min="6" max="6" width="1.28515625" style="226" customWidth="1"/>
    <col min="7" max="7" width="15.140625" style="222" bestFit="1" customWidth="1"/>
    <col min="8" max="8" width="1.28515625" style="226" customWidth="1"/>
    <col min="9" max="9" width="16.5703125" style="226" bestFit="1" customWidth="1"/>
    <col min="10" max="10" width="1.28515625" style="12" customWidth="1"/>
    <col min="11" max="11" width="11.85546875" style="288" customWidth="1"/>
    <col min="12" max="12" width="1.28515625" style="12" customWidth="1"/>
    <col min="13" max="13" width="17" style="198" customWidth="1"/>
    <col min="14" max="14" width="1.28515625" style="198" customWidth="1"/>
    <col min="15" max="15" width="17.28515625" style="222" bestFit="1" customWidth="1"/>
    <col min="16" max="16" width="0.85546875" style="222" customWidth="1"/>
    <col min="17" max="17" width="19.140625" style="222" bestFit="1" customWidth="1"/>
    <col min="18" max="18" width="1.140625" style="226" customWidth="1"/>
    <col min="19" max="19" width="19.140625" style="226" bestFit="1" customWidth="1"/>
    <col min="20" max="20" width="1.28515625" style="12" customWidth="1"/>
    <col min="21" max="21" width="13.42578125" style="288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38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1:38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</row>
    <row r="4" spans="1:38" s="13" customFormat="1" ht="30" customHeight="1">
      <c r="A4" s="347" t="s">
        <v>144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W4" s="115"/>
      <c r="X4" s="44"/>
    </row>
    <row r="5" spans="1:38" ht="30" customHeight="1">
      <c r="C5" s="348" t="s">
        <v>89</v>
      </c>
      <c r="D5" s="348"/>
      <c r="E5" s="348"/>
      <c r="F5" s="348"/>
      <c r="G5" s="348"/>
      <c r="H5" s="348"/>
      <c r="I5" s="348"/>
      <c r="J5" s="348"/>
      <c r="K5" s="348"/>
      <c r="M5" s="348" t="s">
        <v>132</v>
      </c>
      <c r="N5" s="348"/>
      <c r="O5" s="348"/>
      <c r="P5" s="345"/>
      <c r="Q5" s="348"/>
      <c r="R5" s="348"/>
      <c r="S5" s="348"/>
      <c r="T5" s="348"/>
      <c r="U5" s="348"/>
    </row>
    <row r="6" spans="1:38" ht="27" customHeight="1">
      <c r="C6" s="379" t="s">
        <v>91</v>
      </c>
      <c r="D6" s="206"/>
      <c r="E6" s="377" t="s">
        <v>92</v>
      </c>
      <c r="F6" s="240"/>
      <c r="G6" s="375" t="s">
        <v>93</v>
      </c>
      <c r="H6" s="240"/>
      <c r="I6" s="349" t="s">
        <v>12</v>
      </c>
      <c r="J6" s="349"/>
      <c r="K6" s="349"/>
      <c r="M6" s="300" t="s">
        <v>91</v>
      </c>
      <c r="N6" s="205"/>
      <c r="O6" s="373" t="s">
        <v>92</v>
      </c>
      <c r="P6" s="239"/>
      <c r="Q6" s="375" t="s">
        <v>93</v>
      </c>
      <c r="R6" s="240"/>
      <c r="S6" s="349" t="s">
        <v>12</v>
      </c>
      <c r="T6" s="349"/>
      <c r="U6" s="349"/>
    </row>
    <row r="7" spans="1:38" ht="38.25" customHeight="1">
      <c r="A7" s="1" t="s">
        <v>90</v>
      </c>
      <c r="C7" s="380"/>
      <c r="E7" s="378"/>
      <c r="G7" s="376"/>
      <c r="I7" s="241" t="s">
        <v>68</v>
      </c>
      <c r="J7" s="26"/>
      <c r="K7" s="285" t="s">
        <v>81</v>
      </c>
      <c r="M7" s="301"/>
      <c r="O7" s="374"/>
      <c r="P7" s="302"/>
      <c r="Q7" s="376"/>
      <c r="S7" s="241" t="s">
        <v>68</v>
      </c>
      <c r="T7" s="26"/>
      <c r="U7" s="285" t="s">
        <v>81</v>
      </c>
    </row>
    <row r="8" spans="1:38" s="54" customFormat="1" ht="30" customHeight="1">
      <c r="A8" s="264" t="s">
        <v>186</v>
      </c>
      <c r="B8" s="58"/>
      <c r="C8" s="136">
        <v>0</v>
      </c>
      <c r="D8" s="266"/>
      <c r="E8" s="136">
        <v>0</v>
      </c>
      <c r="F8" s="267"/>
      <c r="G8" s="136">
        <v>0</v>
      </c>
      <c r="H8" s="267"/>
      <c r="I8" s="136">
        <f>C8+E8+G8</f>
        <v>0</v>
      </c>
      <c r="J8" s="196"/>
      <c r="K8" s="286">
        <v>0</v>
      </c>
      <c r="L8" s="196"/>
      <c r="M8" s="265">
        <v>0</v>
      </c>
      <c r="N8" s="266"/>
      <c r="O8" s="252">
        <v>0</v>
      </c>
      <c r="P8" s="267"/>
      <c r="Q8" s="136">
        <v>180452</v>
      </c>
      <c r="R8" s="267"/>
      <c r="S8" s="136">
        <f t="shared" ref="S8:S24" si="0">M8+O8+Q8</f>
        <v>180452</v>
      </c>
      <c r="T8" s="251"/>
      <c r="U8" s="286">
        <f>S8/درآمد!F11</f>
        <v>3.1922646592623971E-7</v>
      </c>
      <c r="V8" s="259">
        <v>0</v>
      </c>
      <c r="W8" s="268"/>
      <c r="X8" s="269"/>
      <c r="Y8" s="270"/>
      <c r="Z8" s="271"/>
      <c r="AA8" s="271"/>
      <c r="AB8" s="271"/>
      <c r="AC8" s="271"/>
      <c r="AE8" s="381"/>
      <c r="AF8" s="381"/>
      <c r="AG8" s="381"/>
      <c r="AH8" s="381"/>
      <c r="AI8" s="381"/>
      <c r="AJ8" s="381"/>
      <c r="AK8" s="381"/>
      <c r="AL8" s="381"/>
    </row>
    <row r="9" spans="1:38" s="54" customFormat="1" ht="30" customHeight="1">
      <c r="A9" s="104" t="s">
        <v>187</v>
      </c>
      <c r="B9" s="58"/>
      <c r="C9" s="136">
        <v>0</v>
      </c>
      <c r="D9" s="266"/>
      <c r="E9" s="136">
        <v>0</v>
      </c>
      <c r="F9" s="267"/>
      <c r="G9" s="136">
        <v>0</v>
      </c>
      <c r="H9" s="267"/>
      <c r="I9" s="136">
        <f t="shared" ref="I9:I29" si="1">C9+E9+G9</f>
        <v>0</v>
      </c>
      <c r="J9" s="196"/>
      <c r="K9" s="287">
        <v>0</v>
      </c>
      <c r="L9" s="196"/>
      <c r="M9" s="272">
        <v>0</v>
      </c>
      <c r="N9" s="266"/>
      <c r="O9" s="250">
        <v>0</v>
      </c>
      <c r="P9" s="267"/>
      <c r="Q9" s="136">
        <v>141580</v>
      </c>
      <c r="R9" s="267"/>
      <c r="S9" s="136">
        <f t="shared" si="0"/>
        <v>141580</v>
      </c>
      <c r="T9" s="136"/>
      <c r="U9" s="287">
        <f>S9/درآمد!F11</f>
        <v>2.5046041632033458E-7</v>
      </c>
      <c r="V9" s="263">
        <v>0</v>
      </c>
      <c r="W9" s="268"/>
      <c r="X9" s="269"/>
      <c r="Y9" s="270"/>
      <c r="AA9" s="273"/>
      <c r="AC9" s="273"/>
      <c r="AE9" s="273"/>
      <c r="AG9" s="273"/>
      <c r="AI9" s="273"/>
      <c r="AK9" s="382"/>
      <c r="AL9" s="382"/>
    </row>
    <row r="10" spans="1:38" s="54" customFormat="1" ht="30" customHeight="1">
      <c r="A10" s="104" t="s">
        <v>168</v>
      </c>
      <c r="B10" s="58"/>
      <c r="C10" s="136">
        <v>0</v>
      </c>
      <c r="D10" s="266"/>
      <c r="E10" s="136">
        <v>0</v>
      </c>
      <c r="F10" s="267"/>
      <c r="G10" s="136">
        <v>0</v>
      </c>
      <c r="H10" s="267"/>
      <c r="I10" s="136">
        <f t="shared" si="1"/>
        <v>0</v>
      </c>
      <c r="J10" s="196"/>
      <c r="K10" s="287">
        <v>0</v>
      </c>
      <c r="L10" s="196"/>
      <c r="M10" s="272">
        <v>0</v>
      </c>
      <c r="N10" s="266"/>
      <c r="O10" s="250">
        <v>0</v>
      </c>
      <c r="P10" s="267"/>
      <c r="Q10" s="136">
        <v>700811</v>
      </c>
      <c r="R10" s="267"/>
      <c r="S10" s="136">
        <f t="shared" si="0"/>
        <v>700811</v>
      </c>
      <c r="T10" s="136"/>
      <c r="U10" s="287">
        <f>S10/درآمد!F11</f>
        <v>1.2397613704045063E-6</v>
      </c>
      <c r="V10" s="263">
        <v>0</v>
      </c>
      <c r="W10" s="268"/>
      <c r="X10" s="269"/>
      <c r="Y10" s="270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3"/>
      <c r="AL10" s="383"/>
    </row>
    <row r="11" spans="1:38" s="54" customFormat="1" ht="30" customHeight="1">
      <c r="A11" s="104" t="s">
        <v>169</v>
      </c>
      <c r="B11" s="58"/>
      <c r="C11" s="136">
        <v>0</v>
      </c>
      <c r="D11" s="266"/>
      <c r="E11" s="136">
        <v>0</v>
      </c>
      <c r="F11" s="267"/>
      <c r="G11" s="136">
        <f>'درآمد ناشی از فروش'!I70</f>
        <v>0</v>
      </c>
      <c r="H11" s="267"/>
      <c r="I11" s="136">
        <f t="shared" si="1"/>
        <v>0</v>
      </c>
      <c r="J11" s="196"/>
      <c r="K11" s="287">
        <v>0</v>
      </c>
      <c r="L11" s="196"/>
      <c r="M11" s="272">
        <v>0</v>
      </c>
      <c r="N11" s="266"/>
      <c r="O11" s="250">
        <v>0</v>
      </c>
      <c r="P11" s="267"/>
      <c r="Q11" s="136">
        <f>'درآمد ناشی از فروش'!Q70</f>
        <v>434653</v>
      </c>
      <c r="R11" s="267"/>
      <c r="S11" s="136">
        <f t="shared" si="0"/>
        <v>434653</v>
      </c>
      <c r="T11" s="136"/>
      <c r="U11" s="287">
        <f>S11/درآمد!F11</f>
        <v>7.6891772379490313E-7</v>
      </c>
      <c r="V11" s="263">
        <v>0</v>
      </c>
      <c r="W11" s="268"/>
      <c r="X11" s="269"/>
      <c r="Y11" s="270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4"/>
      <c r="AL11" s="384"/>
    </row>
    <row r="12" spans="1:38" s="54" customFormat="1" ht="30" customHeight="1">
      <c r="A12" s="104" t="s">
        <v>170</v>
      </c>
      <c r="B12" s="58"/>
      <c r="C12" s="136">
        <v>0</v>
      </c>
      <c r="D12" s="266"/>
      <c r="E12" s="136">
        <v>0</v>
      </c>
      <c r="F12" s="267"/>
      <c r="G12" s="136">
        <v>0</v>
      </c>
      <c r="H12" s="267"/>
      <c r="I12" s="136">
        <f t="shared" si="1"/>
        <v>0</v>
      </c>
      <c r="J12" s="196"/>
      <c r="K12" s="287">
        <v>0</v>
      </c>
      <c r="L12" s="196"/>
      <c r="M12" s="272">
        <v>0</v>
      </c>
      <c r="N12" s="266"/>
      <c r="O12" s="250">
        <v>0</v>
      </c>
      <c r="P12" s="267"/>
      <c r="Q12" s="136">
        <v>186835</v>
      </c>
      <c r="R12" s="267"/>
      <c r="S12" s="136">
        <f t="shared" si="0"/>
        <v>186835</v>
      </c>
      <c r="T12" s="136"/>
      <c r="U12" s="287">
        <f>S12/درآمد!F11</f>
        <v>3.3051823621422313E-7</v>
      </c>
      <c r="V12" s="263">
        <v>0</v>
      </c>
      <c r="W12" s="268"/>
      <c r="X12" s="269"/>
      <c r="Y12" s="270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4"/>
      <c r="AL12" s="384"/>
    </row>
    <row r="13" spans="1:38" s="54" customFormat="1" ht="30" customHeight="1">
      <c r="A13" s="104" t="s">
        <v>171</v>
      </c>
      <c r="B13" s="58"/>
      <c r="C13" s="136">
        <v>0</v>
      </c>
      <c r="D13" s="266"/>
      <c r="E13" s="136">
        <v>0</v>
      </c>
      <c r="F13" s="267"/>
      <c r="G13" s="136">
        <v>0</v>
      </c>
      <c r="H13" s="267"/>
      <c r="I13" s="136">
        <f t="shared" si="1"/>
        <v>0</v>
      </c>
      <c r="J13" s="196"/>
      <c r="K13" s="287">
        <v>0</v>
      </c>
      <c r="L13" s="196"/>
      <c r="M13" s="272">
        <v>0</v>
      </c>
      <c r="N13" s="266"/>
      <c r="O13" s="250">
        <v>0</v>
      </c>
      <c r="P13" s="267"/>
      <c r="Q13" s="250">
        <v>-95779605</v>
      </c>
      <c r="R13" s="267"/>
      <c r="S13" s="250">
        <f t="shared" si="0"/>
        <v>-95779605</v>
      </c>
      <c r="T13" s="275"/>
      <c r="U13" s="281">
        <f>S13/درآمد!F11</f>
        <v>-1.6943777188372088E-4</v>
      </c>
      <c r="V13" s="263">
        <v>0.01</v>
      </c>
      <c r="W13" s="268"/>
      <c r="X13" s="269"/>
      <c r="Y13" s="270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4"/>
      <c r="AL13" s="384"/>
    </row>
    <row r="14" spans="1:38" s="54" customFormat="1" ht="30" customHeight="1">
      <c r="A14" s="104" t="s">
        <v>172</v>
      </c>
      <c r="B14" s="58"/>
      <c r="C14" s="136">
        <v>0</v>
      </c>
      <c r="D14" s="266"/>
      <c r="E14" s="136">
        <v>0</v>
      </c>
      <c r="F14" s="267"/>
      <c r="G14" s="136">
        <v>0</v>
      </c>
      <c r="H14" s="267"/>
      <c r="I14" s="136">
        <f t="shared" si="1"/>
        <v>0</v>
      </c>
      <c r="J14" s="196"/>
      <c r="K14" s="287">
        <v>0</v>
      </c>
      <c r="L14" s="196"/>
      <c r="M14" s="272">
        <v>0</v>
      </c>
      <c r="N14" s="266"/>
      <c r="O14" s="250">
        <v>0</v>
      </c>
      <c r="P14" s="267"/>
      <c r="Q14" s="136">
        <v>101458</v>
      </c>
      <c r="R14" s="267"/>
      <c r="S14" s="136">
        <f t="shared" si="0"/>
        <v>101458</v>
      </c>
      <c r="T14" s="136"/>
      <c r="U14" s="287">
        <f>S14/درآمد!F11</f>
        <v>1.7948306907069152E-7</v>
      </c>
      <c r="V14" s="263">
        <v>0</v>
      </c>
      <c r="W14" s="268"/>
      <c r="X14" s="269"/>
      <c r="Y14" s="270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4"/>
      <c r="AL14" s="384"/>
    </row>
    <row r="15" spans="1:38" s="54" customFormat="1" ht="30" customHeight="1">
      <c r="A15" s="104" t="s">
        <v>188</v>
      </c>
      <c r="B15" s="58"/>
      <c r="C15" s="136">
        <v>0</v>
      </c>
      <c r="D15" s="266"/>
      <c r="E15" s="136">
        <v>0</v>
      </c>
      <c r="F15" s="267"/>
      <c r="G15" s="136">
        <v>0</v>
      </c>
      <c r="H15" s="267"/>
      <c r="I15" s="136">
        <f t="shared" si="1"/>
        <v>0</v>
      </c>
      <c r="J15" s="196"/>
      <c r="K15" s="287">
        <v>0</v>
      </c>
      <c r="L15" s="196"/>
      <c r="M15" s="272">
        <v>0</v>
      </c>
      <c r="N15" s="266"/>
      <c r="O15" s="250">
        <v>0</v>
      </c>
      <c r="P15" s="267"/>
      <c r="Q15" s="136">
        <v>516051</v>
      </c>
      <c r="R15" s="267"/>
      <c r="S15" s="136">
        <f t="shared" si="0"/>
        <v>516051</v>
      </c>
      <c r="T15" s="136"/>
      <c r="U15" s="287">
        <f>S15/درآمد!F11</f>
        <v>9.1291388827888809E-7</v>
      </c>
      <c r="V15" s="263">
        <v>0</v>
      </c>
      <c r="W15" s="268"/>
      <c r="X15" s="269"/>
      <c r="Y15" s="270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192</v>
      </c>
      <c r="B16" s="58"/>
      <c r="C16" s="136">
        <v>0</v>
      </c>
      <c r="D16" s="266"/>
      <c r="E16" s="136">
        <v>0</v>
      </c>
      <c r="F16" s="267"/>
      <c r="G16" s="136">
        <f>'درآمد ناشی از فروش'!I69</f>
        <v>0</v>
      </c>
      <c r="H16" s="267"/>
      <c r="I16" s="136">
        <f t="shared" si="1"/>
        <v>0</v>
      </c>
      <c r="J16" s="196"/>
      <c r="K16" s="287">
        <v>0</v>
      </c>
      <c r="L16" s="196"/>
      <c r="M16" s="272">
        <v>0</v>
      </c>
      <c r="N16" s="266"/>
      <c r="O16" s="250">
        <v>0</v>
      </c>
      <c r="P16" s="267"/>
      <c r="Q16" s="136">
        <f>'درآمد ناشی از فروش'!Q69</f>
        <v>313099</v>
      </c>
      <c r="R16" s="267"/>
      <c r="S16" s="136">
        <f t="shared" si="0"/>
        <v>313099</v>
      </c>
      <c r="T16" s="136"/>
      <c r="U16" s="287">
        <f>S16/درآمد!F11</f>
        <v>5.5388406476536542E-7</v>
      </c>
      <c r="V16" s="263">
        <v>0</v>
      </c>
      <c r="W16" s="268"/>
      <c r="X16" s="269"/>
      <c r="Y16" s="270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189</v>
      </c>
      <c r="B17" s="58"/>
      <c r="C17" s="136">
        <v>0</v>
      </c>
      <c r="D17" s="266"/>
      <c r="E17" s="136">
        <v>0</v>
      </c>
      <c r="F17" s="267"/>
      <c r="G17" s="136">
        <v>0</v>
      </c>
      <c r="H17" s="267"/>
      <c r="I17" s="136">
        <f t="shared" si="1"/>
        <v>0</v>
      </c>
      <c r="J17" s="196"/>
      <c r="K17" s="287">
        <v>0</v>
      </c>
      <c r="L17" s="196"/>
      <c r="M17" s="272">
        <v>0</v>
      </c>
      <c r="N17" s="266"/>
      <c r="O17" s="250">
        <v>0</v>
      </c>
      <c r="P17" s="267"/>
      <c r="Q17" s="136">
        <v>228482</v>
      </c>
      <c r="R17" s="267"/>
      <c r="S17" s="136">
        <f t="shared" si="0"/>
        <v>228482</v>
      </c>
      <c r="T17" s="136"/>
      <c r="U17" s="287">
        <f>S17/درآمد!F7</f>
        <v>1.0709593448229591E-6</v>
      </c>
      <c r="V17" s="263">
        <v>0.03</v>
      </c>
      <c r="W17" s="268"/>
      <c r="X17" s="269"/>
      <c r="Y17" s="270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218</v>
      </c>
      <c r="B18" s="104"/>
      <c r="C18" s="136">
        <v>0</v>
      </c>
      <c r="D18" s="266"/>
      <c r="E18" s="136">
        <v>0</v>
      </c>
      <c r="F18" s="267"/>
      <c r="G18" s="136">
        <f>'درآمد ناشی از فروش'!I11</f>
        <v>0</v>
      </c>
      <c r="H18" s="267"/>
      <c r="I18" s="136">
        <f t="shared" si="1"/>
        <v>0</v>
      </c>
      <c r="J18" s="196"/>
      <c r="K18" s="287">
        <f>I18/درآمد!F11</f>
        <v>0</v>
      </c>
      <c r="L18" s="196"/>
      <c r="M18" s="272">
        <v>0</v>
      </c>
      <c r="N18" s="266"/>
      <c r="O18" s="250">
        <v>0</v>
      </c>
      <c r="P18" s="267"/>
      <c r="Q18" s="136">
        <f>'درآمد ناشی از فروش'!Q11</f>
        <v>70959710</v>
      </c>
      <c r="R18" s="267"/>
      <c r="S18" s="136">
        <f t="shared" si="0"/>
        <v>70959710</v>
      </c>
      <c r="T18" s="136"/>
      <c r="U18" s="274">
        <f>S18/درآمد!F8</f>
        <v>5.2667443122618668E-4</v>
      </c>
      <c r="V18" s="263"/>
      <c r="W18" s="268"/>
      <c r="X18" s="269"/>
      <c r="Y18" s="270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226</v>
      </c>
      <c r="B19" s="104"/>
      <c r="C19" s="136">
        <v>0</v>
      </c>
      <c r="D19" s="266"/>
      <c r="E19" s="136">
        <v>0</v>
      </c>
      <c r="F19" s="267"/>
      <c r="G19" s="136">
        <f>'درآمد ناشی از فروش'!I15</f>
        <v>0</v>
      </c>
      <c r="H19" s="267"/>
      <c r="I19" s="136">
        <f t="shared" si="1"/>
        <v>0</v>
      </c>
      <c r="J19" s="196"/>
      <c r="K19" s="287">
        <f>I19/درآمد!F11</f>
        <v>0</v>
      </c>
      <c r="L19" s="196"/>
      <c r="M19" s="272">
        <v>0</v>
      </c>
      <c r="N19" s="266"/>
      <c r="O19" s="250">
        <v>0</v>
      </c>
      <c r="P19" s="267"/>
      <c r="Q19" s="136">
        <f>'درآمد ناشی از فروش'!Q15</f>
        <v>34632</v>
      </c>
      <c r="R19" s="267"/>
      <c r="S19" s="136">
        <f t="shared" si="0"/>
        <v>34632</v>
      </c>
      <c r="T19" s="136"/>
      <c r="U19" s="287">
        <f>S19/درآمد!F9</f>
        <v>1.6789746025531724E-7</v>
      </c>
      <c r="V19" s="263"/>
      <c r="W19" s="268"/>
      <c r="X19" s="269"/>
      <c r="Y19" s="270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370</v>
      </c>
      <c r="B20" s="104"/>
      <c r="C20" s="136">
        <v>0</v>
      </c>
      <c r="D20" s="266"/>
      <c r="E20" s="136">
        <v>0</v>
      </c>
      <c r="F20" s="267"/>
      <c r="G20" s="136">
        <f>'درآمد ناشی از فروش'!I8</f>
        <v>392605389</v>
      </c>
      <c r="H20" s="267"/>
      <c r="I20" s="136">
        <f t="shared" si="1"/>
        <v>392605389</v>
      </c>
      <c r="J20" s="196"/>
      <c r="K20" s="287">
        <f>I20/درآمد!F11</f>
        <v>6.9453389729161536E-4</v>
      </c>
      <c r="L20" s="196"/>
      <c r="M20" s="272">
        <v>0</v>
      </c>
      <c r="N20" s="266"/>
      <c r="O20" s="250">
        <v>0</v>
      </c>
      <c r="P20" s="267"/>
      <c r="Q20" s="136">
        <f>'درآمد ناشی از فروش'!Q8</f>
        <v>392605389</v>
      </c>
      <c r="R20" s="267"/>
      <c r="S20" s="136">
        <f t="shared" si="0"/>
        <v>392605389</v>
      </c>
      <c r="T20" s="136"/>
      <c r="U20" s="287">
        <f>S20/درآمد!F11</f>
        <v>6.9453389729161536E-4</v>
      </c>
      <c r="V20" s="263"/>
      <c r="W20" s="268"/>
      <c r="X20" s="269"/>
      <c r="Y20" s="270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225</v>
      </c>
      <c r="B21" s="104"/>
      <c r="C21" s="136">
        <v>0</v>
      </c>
      <c r="D21" s="266"/>
      <c r="E21" s="250">
        <v>0</v>
      </c>
      <c r="F21" s="267"/>
      <c r="G21" s="136">
        <v>0</v>
      </c>
      <c r="H21" s="267"/>
      <c r="I21" s="250">
        <f t="shared" si="1"/>
        <v>0</v>
      </c>
      <c r="J21" s="196"/>
      <c r="K21" s="287">
        <f>I21/درآمد!F11</f>
        <v>0</v>
      </c>
      <c r="L21" s="196"/>
      <c r="M21" s="272">
        <v>0</v>
      </c>
      <c r="N21" s="266"/>
      <c r="O21" s="250">
        <v>0</v>
      </c>
      <c r="P21" s="267"/>
      <c r="Q21" s="136">
        <v>0</v>
      </c>
      <c r="R21" s="267"/>
      <c r="S21" s="250">
        <f t="shared" si="0"/>
        <v>0</v>
      </c>
      <c r="T21" s="136"/>
      <c r="U21" s="287">
        <f>S21/درآمد!F11</f>
        <v>0</v>
      </c>
      <c r="V21" s="263"/>
      <c r="W21" s="268"/>
      <c r="X21" s="269"/>
      <c r="Y21" s="270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312</v>
      </c>
      <c r="B22" s="104"/>
      <c r="C22" s="136">
        <v>0</v>
      </c>
      <c r="D22" s="266"/>
      <c r="E22" s="250">
        <f>'درآمد ناشی از تغییر قیمت اوراق'!I11</f>
        <v>2449632</v>
      </c>
      <c r="F22" s="267"/>
      <c r="G22" s="136">
        <v>0</v>
      </c>
      <c r="H22" s="267"/>
      <c r="I22" s="250">
        <f t="shared" si="1"/>
        <v>2449632</v>
      </c>
      <c r="J22" s="196"/>
      <c r="K22" s="287">
        <f>I22/درآمد!F11</f>
        <v>4.3334923757000559E-6</v>
      </c>
      <c r="L22" s="196"/>
      <c r="M22" s="272">
        <v>0</v>
      </c>
      <c r="N22" s="266"/>
      <c r="O22" s="250">
        <f>'درآمد ناشی از تغییر قیمت اوراق'!Q11</f>
        <v>7224610</v>
      </c>
      <c r="P22" s="267"/>
      <c r="Q22" s="136">
        <v>0</v>
      </c>
      <c r="R22" s="267"/>
      <c r="S22" s="250">
        <f t="shared" si="0"/>
        <v>7224610</v>
      </c>
      <c r="T22" s="136"/>
      <c r="U22" s="287">
        <f>S22/درآمد!F11</f>
        <v>1.2780610455940475E-5</v>
      </c>
      <c r="V22" s="263"/>
      <c r="W22" s="268"/>
      <c r="X22" s="269"/>
      <c r="Y22" s="270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224</v>
      </c>
      <c r="B23" s="104"/>
      <c r="C23" s="136">
        <f>'درآمد سود سهام'!M7</f>
        <v>0</v>
      </c>
      <c r="D23" s="266"/>
      <c r="E23" s="250">
        <v>0</v>
      </c>
      <c r="F23" s="267"/>
      <c r="G23" s="136">
        <f>'درآمد ناشی از فروش'!I13</f>
        <v>0</v>
      </c>
      <c r="H23" s="267"/>
      <c r="I23" s="250">
        <f t="shared" si="1"/>
        <v>0</v>
      </c>
      <c r="J23" s="196"/>
      <c r="K23" s="287">
        <f>I23/درآمد!F11</f>
        <v>0</v>
      </c>
      <c r="L23" s="196"/>
      <c r="M23" s="272">
        <f>'درآمد سود سهام'!S7</f>
        <v>106886</v>
      </c>
      <c r="N23" s="266"/>
      <c r="O23" s="250">
        <v>0</v>
      </c>
      <c r="P23" s="267"/>
      <c r="Q23" s="136">
        <f>'درآمد ناشی از فروش'!Q13</f>
        <v>335100</v>
      </c>
      <c r="R23" s="267"/>
      <c r="S23" s="136">
        <f t="shared" si="0"/>
        <v>441986</v>
      </c>
      <c r="T23" s="136"/>
      <c r="U23" s="287">
        <f>S23/درآمد!F11</f>
        <v>7.8189008029212747E-7</v>
      </c>
      <c r="V23" s="263"/>
      <c r="W23" s="268"/>
      <c r="X23" s="269"/>
      <c r="Y23" s="270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219</v>
      </c>
      <c r="B24" s="58"/>
      <c r="C24" s="136">
        <v>0</v>
      </c>
      <c r="D24" s="266"/>
      <c r="E24" s="136">
        <v>0</v>
      </c>
      <c r="F24" s="267"/>
      <c r="G24" s="136">
        <f>'درآمد ناشی از فروش'!I14</f>
        <v>0</v>
      </c>
      <c r="H24" s="267"/>
      <c r="I24" s="136">
        <f t="shared" si="1"/>
        <v>0</v>
      </c>
      <c r="J24" s="196"/>
      <c r="K24" s="287">
        <f>I24/درآمد!F11</f>
        <v>0</v>
      </c>
      <c r="L24" s="196"/>
      <c r="M24" s="272">
        <v>0</v>
      </c>
      <c r="N24" s="266"/>
      <c r="O24" s="250">
        <v>0</v>
      </c>
      <c r="P24" s="267"/>
      <c r="Q24" s="136">
        <f>'درآمد ناشی از فروش'!Q14</f>
        <v>169747</v>
      </c>
      <c r="R24" s="267"/>
      <c r="S24" s="136">
        <f t="shared" si="0"/>
        <v>169747</v>
      </c>
      <c r="T24" s="136"/>
      <c r="U24" s="287">
        <f>S24/درآمد!F11</f>
        <v>3.0028891290526797E-7</v>
      </c>
      <c r="V24" s="263"/>
      <c r="W24" s="268"/>
      <c r="X24" s="269"/>
      <c r="Y24" s="270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195</v>
      </c>
      <c r="B25" s="58"/>
      <c r="C25" s="136">
        <v>0</v>
      </c>
      <c r="D25" s="266"/>
      <c r="E25" s="136">
        <v>0</v>
      </c>
      <c r="F25" s="267"/>
      <c r="G25" s="136">
        <f>'درآمد ناشی از فروش'!I12</f>
        <v>0</v>
      </c>
      <c r="H25" s="267"/>
      <c r="I25" s="136">
        <f>C25+E25+G25</f>
        <v>0</v>
      </c>
      <c r="J25" s="196"/>
      <c r="K25" s="287">
        <f>I25/درآمد!F11</f>
        <v>0</v>
      </c>
      <c r="L25" s="196"/>
      <c r="M25" s="272">
        <v>0</v>
      </c>
      <c r="N25" s="266"/>
      <c r="O25" s="250">
        <v>0</v>
      </c>
      <c r="P25" s="267"/>
      <c r="Q25" s="136">
        <f>'درآمد ناشی از فروش'!Q12</f>
        <v>1044771</v>
      </c>
      <c r="R25" s="267"/>
      <c r="S25" s="136">
        <f>M25+O25+Q25</f>
        <v>1044771</v>
      </c>
      <c r="T25" s="136"/>
      <c r="U25" s="287">
        <f>S25/درآمد!F11</f>
        <v>1.8482397204365892E-6</v>
      </c>
      <c r="V25" s="263"/>
      <c r="W25" s="268"/>
      <c r="X25" s="269"/>
      <c r="Y25" s="270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s="54" customFormat="1" ht="30" customHeight="1">
      <c r="A26" s="104" t="s">
        <v>241</v>
      </c>
      <c r="B26" s="58"/>
      <c r="C26" s="136">
        <v>0</v>
      </c>
      <c r="D26" s="266"/>
      <c r="E26" s="136">
        <v>0</v>
      </c>
      <c r="F26" s="267"/>
      <c r="G26" s="136">
        <f>'درآمد ناشی از فروش'!I9</f>
        <v>0</v>
      </c>
      <c r="H26" s="267"/>
      <c r="I26" s="136">
        <f t="shared" si="1"/>
        <v>0</v>
      </c>
      <c r="J26" s="196"/>
      <c r="K26" s="287">
        <f>I26/درآمد!F11</f>
        <v>0</v>
      </c>
      <c r="L26" s="196"/>
      <c r="M26" s="272">
        <v>0</v>
      </c>
      <c r="N26" s="266"/>
      <c r="O26" s="250">
        <v>0</v>
      </c>
      <c r="P26" s="267"/>
      <c r="Q26" s="136">
        <f>'درآمد ناشی از فروش'!Q9</f>
        <v>86063</v>
      </c>
      <c r="R26" s="267"/>
      <c r="S26" s="136">
        <f t="shared" ref="S26:S29" si="2">M26+O26+Q26</f>
        <v>86063</v>
      </c>
      <c r="T26" s="136"/>
      <c r="U26" s="287">
        <f>S26/درآمد!F11</f>
        <v>1.52248727290415E-7</v>
      </c>
      <c r="V26" s="263"/>
      <c r="W26" s="268"/>
      <c r="X26" s="269"/>
      <c r="Y26" s="270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56"/>
      <c r="AL26" s="56"/>
    </row>
    <row r="27" spans="1:38" s="54" customFormat="1" ht="30" customHeight="1">
      <c r="A27" s="104" t="s">
        <v>242</v>
      </c>
      <c r="B27" s="58"/>
      <c r="C27" s="136">
        <v>0</v>
      </c>
      <c r="D27" s="266"/>
      <c r="E27" s="136">
        <v>0</v>
      </c>
      <c r="F27" s="267"/>
      <c r="G27" s="136">
        <f>'درآمد ناشی از فروش'!I10</f>
        <v>0</v>
      </c>
      <c r="H27" s="267"/>
      <c r="I27" s="136">
        <f t="shared" si="1"/>
        <v>0</v>
      </c>
      <c r="J27" s="196"/>
      <c r="K27" s="287">
        <f>I27/درآمد!F11</f>
        <v>0</v>
      </c>
      <c r="L27" s="196"/>
      <c r="M27" s="272">
        <v>0</v>
      </c>
      <c r="N27" s="266"/>
      <c r="O27" s="250">
        <v>0</v>
      </c>
      <c r="P27" s="267"/>
      <c r="Q27" s="136">
        <f>'درآمد ناشی از فروش'!Q10</f>
        <v>82743</v>
      </c>
      <c r="R27" s="267"/>
      <c r="S27" s="136">
        <f t="shared" si="2"/>
        <v>82743</v>
      </c>
      <c r="T27" s="136"/>
      <c r="U27" s="287">
        <f>S27/درآمد!F11</f>
        <v>1.4637552074864702E-7</v>
      </c>
      <c r="V27" s="263"/>
      <c r="W27" s="268"/>
      <c r="X27" s="269"/>
      <c r="Y27" s="270"/>
      <c r="Z27" s="55"/>
      <c r="AA27" s="56"/>
      <c r="AB27" s="55"/>
      <c r="AC27" s="53"/>
      <c r="AD27" s="55"/>
      <c r="AE27" s="56"/>
      <c r="AF27" s="55"/>
      <c r="AG27" s="56"/>
      <c r="AH27" s="55"/>
      <c r="AI27" s="56"/>
      <c r="AJ27" s="55"/>
      <c r="AK27" s="56"/>
      <c r="AL27" s="56"/>
    </row>
    <row r="28" spans="1:38" s="54" customFormat="1" ht="30" customHeight="1">
      <c r="A28" s="104" t="s">
        <v>367</v>
      </c>
      <c r="B28" s="58"/>
      <c r="C28" s="136">
        <v>0</v>
      </c>
      <c r="D28" s="266"/>
      <c r="E28" s="136">
        <v>6256202250</v>
      </c>
      <c r="F28" s="267"/>
      <c r="G28" s="136">
        <v>0</v>
      </c>
      <c r="H28" s="267"/>
      <c r="I28" s="136">
        <f t="shared" si="1"/>
        <v>6256202250</v>
      </c>
      <c r="J28" s="196"/>
      <c r="K28" s="274">
        <f>I28/درآمد!F11</f>
        <v>1.1067460235338424E-2</v>
      </c>
      <c r="L28" s="196"/>
      <c r="M28" s="272">
        <v>0</v>
      </c>
      <c r="N28" s="266"/>
      <c r="O28" s="250">
        <v>6256202250</v>
      </c>
      <c r="P28" s="267"/>
      <c r="Q28" s="136">
        <v>0</v>
      </c>
      <c r="R28" s="267"/>
      <c r="S28" s="136">
        <f t="shared" si="2"/>
        <v>6256202250</v>
      </c>
      <c r="T28" s="136"/>
      <c r="U28" s="274">
        <f>S28/درآمد!F11</f>
        <v>1.1067460235338424E-2</v>
      </c>
      <c r="V28" s="263"/>
      <c r="W28" s="268"/>
      <c r="X28" s="269"/>
      <c r="Y28" s="270"/>
      <c r="Z28" s="55"/>
      <c r="AA28" s="56"/>
      <c r="AB28" s="55"/>
      <c r="AC28" s="53"/>
      <c r="AD28" s="55"/>
      <c r="AE28" s="56"/>
      <c r="AF28" s="55"/>
      <c r="AG28" s="56"/>
      <c r="AH28" s="55"/>
      <c r="AI28" s="56"/>
      <c r="AJ28" s="55"/>
      <c r="AK28" s="56"/>
      <c r="AL28" s="56"/>
    </row>
    <row r="29" spans="1:38" s="54" customFormat="1" ht="30" customHeight="1">
      <c r="A29" s="104" t="s">
        <v>368</v>
      </c>
      <c r="B29" s="58"/>
      <c r="C29" s="136">
        <v>0</v>
      </c>
      <c r="D29" s="266"/>
      <c r="E29" s="136">
        <v>3333913865</v>
      </c>
      <c r="F29" s="267"/>
      <c r="G29" s="136">
        <v>0</v>
      </c>
      <c r="H29" s="267"/>
      <c r="I29" s="136">
        <f t="shared" si="1"/>
        <v>3333913865</v>
      </c>
      <c r="J29" s="196"/>
      <c r="K29" s="274">
        <f>I29/درآمد!F11</f>
        <v>5.8978206992798118E-3</v>
      </c>
      <c r="L29" s="196"/>
      <c r="M29" s="272">
        <v>0</v>
      </c>
      <c r="N29" s="266"/>
      <c r="O29" s="250">
        <v>3333913865</v>
      </c>
      <c r="P29" s="267"/>
      <c r="Q29" s="136">
        <v>0</v>
      </c>
      <c r="R29" s="267"/>
      <c r="S29" s="136">
        <f t="shared" si="2"/>
        <v>3333913865</v>
      </c>
      <c r="T29" s="136"/>
      <c r="U29" s="274">
        <f>S29/درآمد!F11</f>
        <v>5.8978206992798118E-3</v>
      </c>
      <c r="V29" s="263"/>
      <c r="W29" s="268"/>
      <c r="X29" s="269"/>
      <c r="Y29" s="270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56"/>
      <c r="AL29" s="56"/>
    </row>
    <row r="30" spans="1:38" ht="30" customHeight="1" thickBot="1">
      <c r="A30" s="11" t="s">
        <v>12</v>
      </c>
      <c r="B30"/>
      <c r="C30" s="204">
        <f>SUM(C8:C29)</f>
        <v>0</v>
      </c>
      <c r="D30" s="207"/>
      <c r="E30" s="188">
        <f>SUM(E8:E29)</f>
        <v>9592565747</v>
      </c>
      <c r="F30" s="243"/>
      <c r="G30" s="188">
        <f>SUM(G8:G29)</f>
        <v>392605389</v>
      </c>
      <c r="H30" s="243"/>
      <c r="I30" s="188">
        <f>SUM(I8:I29)</f>
        <v>9985171136</v>
      </c>
      <c r="J30" s="187"/>
      <c r="K30" s="282">
        <f>SUM(K8:K29)</f>
        <v>1.7664148324285551E-2</v>
      </c>
      <c r="L30" s="187"/>
      <c r="M30" s="204">
        <f>SUM(M8:M29)</f>
        <v>106886</v>
      </c>
      <c r="N30" s="208"/>
      <c r="O30" s="188">
        <f>SUM(O8:O29)</f>
        <v>9597340725</v>
      </c>
      <c r="P30" s="294"/>
      <c r="Q30" s="188">
        <f>SUM(Q8:Q29)</f>
        <v>372341971</v>
      </c>
      <c r="R30" s="294"/>
      <c r="S30" s="188">
        <f>SUM(S8:S29)</f>
        <v>9969789582</v>
      </c>
      <c r="T30" s="295"/>
      <c r="U30" s="282">
        <f>SUM(U8:U29)</f>
        <v>1.8038855166709784E-2</v>
      </c>
      <c r="V30" s="150">
        <v>-1.38</v>
      </c>
      <c r="W30" s="136"/>
      <c r="X30" s="137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83"/>
      <c r="AL30" s="383"/>
    </row>
    <row r="31" spans="1:38" ht="30" customHeight="1" thickTop="1">
      <c r="Q31" s="242"/>
      <c r="W31" s="136"/>
      <c r="X31" s="137"/>
      <c r="Y31" s="56"/>
      <c r="Z31" s="55"/>
      <c r="AA31" s="56"/>
      <c r="AB31" s="55"/>
      <c r="AC31" s="383"/>
      <c r="AD31" s="383"/>
      <c r="AE31" s="56"/>
      <c r="AF31" s="55"/>
      <c r="AG31" s="56"/>
      <c r="AH31" s="55"/>
      <c r="AI31" s="56"/>
      <c r="AJ31" s="55"/>
      <c r="AK31" s="383"/>
      <c r="AL31" s="383"/>
    </row>
    <row r="32" spans="1:38" ht="30" customHeight="1">
      <c r="W32" s="136"/>
      <c r="X32" s="137"/>
      <c r="Y32" s="56"/>
      <c r="Z32" s="55"/>
      <c r="AA32" s="56"/>
      <c r="AB32" s="55"/>
      <c r="AC32" s="383"/>
      <c r="AD32" s="383"/>
      <c r="AE32" s="56"/>
      <c r="AF32" s="55"/>
      <c r="AG32" s="56"/>
      <c r="AH32" s="55"/>
      <c r="AI32" s="56"/>
      <c r="AJ32" s="55"/>
      <c r="AK32" s="383"/>
      <c r="AL32" s="383"/>
    </row>
    <row r="33" spans="23:38" ht="30" customHeight="1">
      <c r="W33" s="136"/>
      <c r="X33" s="137"/>
      <c r="Y33" s="56"/>
      <c r="Z33" s="55"/>
      <c r="AA33" s="56"/>
      <c r="AB33" s="55"/>
      <c r="AC33" s="53"/>
      <c r="AD33" s="55"/>
      <c r="AE33" s="56"/>
      <c r="AF33" s="55"/>
      <c r="AG33" s="56"/>
      <c r="AH33" s="55"/>
      <c r="AI33" s="56"/>
      <c r="AJ33" s="55"/>
      <c r="AK33" s="383"/>
      <c r="AL33" s="383"/>
    </row>
    <row r="34" spans="23:38" ht="30" customHeight="1">
      <c r="W34" s="136"/>
      <c r="X34" s="137"/>
      <c r="Y34" s="56"/>
      <c r="Z34" s="55"/>
      <c r="AA34" s="56"/>
      <c r="AB34" s="55"/>
      <c r="AC34" s="53"/>
      <c r="AD34" s="55"/>
      <c r="AE34" s="56"/>
      <c r="AF34" s="55"/>
      <c r="AG34" s="56"/>
      <c r="AH34" s="55"/>
      <c r="AI34" s="56"/>
      <c r="AJ34" s="55"/>
      <c r="AK34" s="383"/>
      <c r="AL34" s="383"/>
    </row>
    <row r="35" spans="23:38" ht="30" customHeight="1">
      <c r="W35" s="136"/>
      <c r="X35" s="137"/>
      <c r="Y35" s="56"/>
      <c r="Z35" s="55"/>
      <c r="AA35" s="56"/>
      <c r="AB35" s="55"/>
      <c r="AC35" s="57"/>
      <c r="AD35" s="55"/>
      <c r="AE35" s="56"/>
      <c r="AF35" s="55"/>
      <c r="AG35" s="56"/>
      <c r="AH35" s="55"/>
      <c r="AI35" s="56"/>
      <c r="AJ35" s="55"/>
      <c r="AK35" s="385"/>
      <c r="AL35" s="385"/>
    </row>
    <row r="36" spans="23:38" ht="30" customHeight="1">
      <c r="W36" s="70"/>
      <c r="X36" s="138"/>
      <c r="Y36" s="70"/>
      <c r="Z36" s="58"/>
      <c r="AA36" s="70"/>
      <c r="AB36" s="58"/>
      <c r="AC36" s="70"/>
      <c r="AD36" s="58"/>
      <c r="AE36" s="70"/>
      <c r="AF36" s="58"/>
      <c r="AG36" s="70"/>
      <c r="AH36" s="58"/>
      <c r="AI36" s="70"/>
      <c r="AJ36" s="58"/>
      <c r="AK36" s="386"/>
      <c r="AL36" s="386"/>
    </row>
  </sheetData>
  <mergeCells count="29">
    <mergeCell ref="AC32:AD32"/>
    <mergeCell ref="AK32:AL32"/>
    <mergeCell ref="AC31:AD31"/>
    <mergeCell ref="AK31:AL31"/>
    <mergeCell ref="AK33:AL33"/>
    <mergeCell ref="AK34:AL34"/>
    <mergeCell ref="AK35:AL35"/>
    <mergeCell ref="AK36:AL36"/>
    <mergeCell ref="AK30:AL30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65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38" customWidth="1"/>
    <col min="6" max="6" width="1.28515625" style="166" customWidth="1"/>
    <col min="7" max="7" width="17" style="235" customWidth="1"/>
    <col min="8" max="8" width="1.28515625" style="235" customWidth="1"/>
    <col min="9" max="9" width="22.28515625" style="235" bestFit="1" customWidth="1"/>
    <col min="10" max="10" width="1.28515625" style="54" customWidth="1"/>
    <col min="11" max="11" width="12.28515625" style="283" customWidth="1"/>
    <col min="12" max="12" width="0.7109375" style="283" customWidth="1"/>
    <col min="13" max="13" width="15.85546875" style="283" customWidth="1"/>
    <col min="14" max="14" width="0.7109375" style="54" customWidth="1"/>
    <col min="15" max="15" width="18.5703125" style="222" bestFit="1" customWidth="1"/>
    <col min="16" max="16" width="1.28515625" style="222" customWidth="1"/>
    <col min="17" max="17" width="18.42578125" style="222" bestFit="1" customWidth="1"/>
    <col min="18" max="18" width="1.28515625" style="222" customWidth="1"/>
    <col min="19" max="19" width="18.7109375" style="222" bestFit="1" customWidth="1"/>
    <col min="20" max="20" width="0.5703125" style="54" customWidth="1"/>
    <col min="21" max="21" width="16.85546875" style="278" customWidth="1"/>
    <col min="22" max="22" width="0.28515625" style="54" customWidth="1"/>
    <col min="23" max="23" width="24.85546875" style="96" bestFit="1" customWidth="1"/>
    <col min="24" max="24" width="18.7109375" style="253" customWidth="1"/>
    <col min="25" max="16384" width="9.140625" style="54"/>
  </cols>
  <sheetData>
    <row r="1" spans="1:24" ht="30" customHeight="1">
      <c r="A1" s="381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</row>
    <row r="2" spans="1:24" ht="30" customHeight="1">
      <c r="A2" s="381" t="s">
        <v>78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1:24" ht="30" customHeight="1">
      <c r="A3" s="381" t="s">
        <v>366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1:24" s="87" customFormat="1" ht="30" customHeight="1">
      <c r="A4" s="387" t="s">
        <v>145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W4" s="254"/>
      <c r="X4" s="255"/>
    </row>
    <row r="5" spans="1:24" ht="24" customHeight="1">
      <c r="E5" s="341" t="s">
        <v>89</v>
      </c>
      <c r="F5" s="341"/>
      <c r="G5" s="341"/>
      <c r="H5" s="341"/>
      <c r="I5" s="341"/>
      <c r="J5" s="341"/>
      <c r="K5" s="341"/>
      <c r="L5" s="155"/>
      <c r="M5" s="155"/>
      <c r="O5" s="352" t="str">
        <f>'درآمد سرمایه گذاری در سهام'!$M$5</f>
        <v>از ابتدای سال مالی تا پایان ماه</v>
      </c>
      <c r="P5" s="352"/>
      <c r="Q5" s="352"/>
      <c r="R5" s="352"/>
      <c r="S5" s="352"/>
      <c r="T5" s="352"/>
      <c r="U5" s="352"/>
    </row>
    <row r="6" spans="1:24" ht="24" customHeight="1">
      <c r="C6" s="390" t="s">
        <v>279</v>
      </c>
      <c r="D6" s="313"/>
      <c r="E6" s="388" t="s">
        <v>92</v>
      </c>
      <c r="F6" s="203"/>
      <c r="G6" s="375" t="s">
        <v>93</v>
      </c>
      <c r="H6" s="234"/>
      <c r="I6" s="354" t="s">
        <v>12</v>
      </c>
      <c r="J6" s="354"/>
      <c r="K6" s="354"/>
      <c r="L6" s="155"/>
      <c r="M6" s="392" t="s">
        <v>279</v>
      </c>
      <c r="N6" s="313"/>
      <c r="O6" s="375" t="s">
        <v>92</v>
      </c>
      <c r="P6" s="239"/>
      <c r="Q6" s="375" t="s">
        <v>93</v>
      </c>
      <c r="R6" s="239"/>
      <c r="S6" s="354" t="s">
        <v>12</v>
      </c>
      <c r="T6" s="354"/>
      <c r="U6" s="354"/>
    </row>
    <row r="7" spans="1:24" ht="38.25" customHeight="1">
      <c r="A7" s="60" t="s">
        <v>26</v>
      </c>
      <c r="C7" s="391"/>
      <c r="E7" s="389"/>
      <c r="G7" s="376"/>
      <c r="I7" s="236" t="s">
        <v>68</v>
      </c>
      <c r="J7" s="79"/>
      <c r="K7" s="279" t="s">
        <v>81</v>
      </c>
      <c r="L7" s="314"/>
      <c r="M7" s="393"/>
      <c r="O7" s="376"/>
      <c r="Q7" s="376"/>
      <c r="S7" s="236" t="s">
        <v>68</v>
      </c>
      <c r="T7" s="79"/>
      <c r="U7" s="277" t="s">
        <v>81</v>
      </c>
    </row>
    <row r="8" spans="1:24" ht="30" customHeight="1">
      <c r="A8" s="350" t="s">
        <v>222</v>
      </c>
      <c r="B8" s="350"/>
      <c r="C8" s="247">
        <v>0</v>
      </c>
      <c r="D8" s="247"/>
      <c r="E8" s="256">
        <v>0</v>
      </c>
      <c r="F8" s="257"/>
      <c r="G8" s="256">
        <f>'درآمد ناشی از فروش'!I19</f>
        <v>0</v>
      </c>
      <c r="H8" s="256"/>
      <c r="I8" s="256">
        <f t="shared" ref="I8:I11" si="0">C8+E8+G8</f>
        <v>0</v>
      </c>
      <c r="J8" s="258"/>
      <c r="K8" s="280">
        <f>I8/درآمد!F11</f>
        <v>0</v>
      </c>
      <c r="L8" s="296"/>
      <c r="M8" s="256">
        <v>0</v>
      </c>
      <c r="N8" s="260"/>
      <c r="O8" s="261">
        <v>0</v>
      </c>
      <c r="P8" s="257"/>
      <c r="Q8" s="256">
        <f>'درآمد ناشی از فروش'!Q19</f>
        <v>3726336411</v>
      </c>
      <c r="R8" s="256"/>
      <c r="S8" s="256">
        <f t="shared" ref="S8:S11" si="1">M8+O8+Q8</f>
        <v>3726336411</v>
      </c>
      <c r="T8" s="260"/>
      <c r="U8" s="289">
        <f>S8/درآمد!F11</f>
        <v>6.5920311403353683E-3</v>
      </c>
      <c r="V8" s="260">
        <v>0</v>
      </c>
      <c r="X8" s="262"/>
    </row>
    <row r="9" spans="1:24" ht="30" customHeight="1">
      <c r="A9" s="350" t="s">
        <v>213</v>
      </c>
      <c r="B9" s="350"/>
      <c r="C9" s="247">
        <v>0</v>
      </c>
      <c r="D9" s="247"/>
      <c r="E9" s="256">
        <f>'درآمد ناشی از تغییر قیمت اوراق'!I13</f>
        <v>1668911368</v>
      </c>
      <c r="F9" s="257"/>
      <c r="G9" s="256">
        <f>'درآمد ناشی از فروش'!I17</f>
        <v>6676820429</v>
      </c>
      <c r="H9" s="256"/>
      <c r="I9" s="256">
        <f t="shared" si="0"/>
        <v>8345731797</v>
      </c>
      <c r="J9" s="258"/>
      <c r="K9" s="280">
        <f>I9/درآمد!F11</f>
        <v>1.4763917646379956E-2</v>
      </c>
      <c r="L9" s="296"/>
      <c r="M9" s="256">
        <v>0</v>
      </c>
      <c r="N9" s="260"/>
      <c r="O9" s="256">
        <f>'درآمد ناشی از تغییر قیمت اوراق'!Q13</f>
        <v>3426751000</v>
      </c>
      <c r="P9" s="257"/>
      <c r="Q9" s="256">
        <f>'درآمد ناشی از فروش'!Q17</f>
        <v>4250511880</v>
      </c>
      <c r="R9" s="256"/>
      <c r="S9" s="256">
        <f t="shared" si="1"/>
        <v>7677262880</v>
      </c>
      <c r="T9" s="260"/>
      <c r="U9" s="284">
        <f>S9/درآمد!F11</f>
        <v>1.3581370653520631E-2</v>
      </c>
      <c r="V9" s="260">
        <v>0.02</v>
      </c>
      <c r="X9" s="262"/>
    </row>
    <row r="10" spans="1:24" ht="30" customHeight="1">
      <c r="A10" s="350" t="s">
        <v>212</v>
      </c>
      <c r="B10" s="350"/>
      <c r="C10" s="247">
        <v>0</v>
      </c>
      <c r="D10" s="247"/>
      <c r="E10" s="256">
        <f>'درآمد ناشی از تغییر قیمت اوراق'!I7</f>
        <v>15664509468</v>
      </c>
      <c r="F10" s="257"/>
      <c r="G10" s="256">
        <f>'درآمد ناشی از فروش'!I18</f>
        <v>0</v>
      </c>
      <c r="H10" s="256"/>
      <c r="I10" s="256">
        <f t="shared" si="0"/>
        <v>15664509468</v>
      </c>
      <c r="J10" s="258"/>
      <c r="K10" s="280">
        <f>I10/درآمد!F11</f>
        <v>2.7711114301519301E-2</v>
      </c>
      <c r="L10" s="296"/>
      <c r="M10" s="256">
        <v>0</v>
      </c>
      <c r="N10" s="260"/>
      <c r="O10" s="256">
        <f>'درآمد ناشی از تغییر قیمت اوراق'!Q7</f>
        <v>42850049409</v>
      </c>
      <c r="P10" s="257"/>
      <c r="Q10" s="256">
        <f>'درآمد ناشی از فروش'!Q18</f>
        <v>-32186115</v>
      </c>
      <c r="R10" s="256"/>
      <c r="S10" s="256">
        <f t="shared" si="1"/>
        <v>42817863294</v>
      </c>
      <c r="T10" s="260"/>
      <c r="U10" s="284">
        <f>S10/درآمد!F11</f>
        <v>7.5746432169532515E-2</v>
      </c>
      <c r="V10" s="260">
        <v>-0.04</v>
      </c>
      <c r="X10" s="262"/>
    </row>
    <row r="11" spans="1:24" ht="30" customHeight="1">
      <c r="A11" s="350" t="s">
        <v>179</v>
      </c>
      <c r="B11" s="350"/>
      <c r="C11" s="247">
        <v>0</v>
      </c>
      <c r="D11" s="247"/>
      <c r="E11" s="256">
        <f>'درآمد ناشی از تغییر قیمت اوراق'!I9</f>
        <v>2874533243</v>
      </c>
      <c r="F11" s="257"/>
      <c r="G11" s="256">
        <f>'درآمد ناشی از فروش'!I42</f>
        <v>163787105</v>
      </c>
      <c r="H11" s="256"/>
      <c r="I11" s="256">
        <f t="shared" si="0"/>
        <v>3038320348</v>
      </c>
      <c r="J11" s="258"/>
      <c r="K11" s="280">
        <f>I11/درآمد!F11</f>
        <v>5.3749045011627621E-3</v>
      </c>
      <c r="L11" s="296"/>
      <c r="M11" s="256">
        <v>0</v>
      </c>
      <c r="N11" s="260"/>
      <c r="O11" s="256">
        <f>'درآمد ناشی از تغییر قیمت اوراق'!Q9</f>
        <v>4972383108</v>
      </c>
      <c r="P11" s="257"/>
      <c r="Q11" s="256">
        <f>'درآمد ناشی از فروش'!Q42</f>
        <v>163787105</v>
      </c>
      <c r="R11" s="256"/>
      <c r="S11" s="256">
        <f t="shared" si="1"/>
        <v>5136170213</v>
      </c>
      <c r="T11" s="260"/>
      <c r="U11" s="284">
        <f>S11/درآمد!F11</f>
        <v>9.0860808718751344E-3</v>
      </c>
      <c r="V11" s="260">
        <v>0.72</v>
      </c>
      <c r="X11" s="262"/>
    </row>
    <row r="12" spans="1:24" ht="30" customHeight="1">
      <c r="A12" s="350" t="s">
        <v>180</v>
      </c>
      <c r="B12" s="350"/>
      <c r="C12" s="247">
        <v>0</v>
      </c>
      <c r="D12" s="247"/>
      <c r="E12" s="256">
        <v>0</v>
      </c>
      <c r="F12" s="257"/>
      <c r="G12" s="256">
        <f>'درآمد ناشی از فروش'!I26</f>
        <v>0</v>
      </c>
      <c r="H12" s="256"/>
      <c r="I12" s="256">
        <f>C12+E12+G12</f>
        <v>0</v>
      </c>
      <c r="J12" s="258"/>
      <c r="K12" s="280">
        <f>I12/درآمد!F11</f>
        <v>0</v>
      </c>
      <c r="L12" s="296"/>
      <c r="M12" s="256">
        <v>327600000</v>
      </c>
      <c r="N12" s="260"/>
      <c r="O12" s="256">
        <v>0</v>
      </c>
      <c r="P12" s="257"/>
      <c r="Q12" s="256">
        <f>'درآمد ناشی از فروش'!Q26</f>
        <v>5101904131</v>
      </c>
      <c r="R12" s="256"/>
      <c r="S12" s="256">
        <f>M12+O12+Q12</f>
        <v>5429504131</v>
      </c>
      <c r="T12" s="260"/>
      <c r="U12" s="284">
        <f>S12/درآمد!F11</f>
        <v>9.6049997532365906E-3</v>
      </c>
      <c r="V12" s="260">
        <v>0.06</v>
      </c>
      <c r="X12" s="262"/>
    </row>
    <row r="13" spans="1:24" ht="30" customHeight="1">
      <c r="A13" s="350" t="s">
        <v>181</v>
      </c>
      <c r="B13" s="350"/>
      <c r="C13" s="247">
        <v>0</v>
      </c>
      <c r="D13" s="247"/>
      <c r="E13" s="256">
        <v>0</v>
      </c>
      <c r="F13" s="257"/>
      <c r="G13" s="256">
        <f>'درآمد ناشی از فروش'!I30</f>
        <v>0</v>
      </c>
      <c r="H13" s="256"/>
      <c r="I13" s="256">
        <f t="shared" ref="I13:I63" si="2">C13+E13+G13</f>
        <v>0</v>
      </c>
      <c r="J13" s="258"/>
      <c r="K13" s="280">
        <f>I13/درآمد!F11</f>
        <v>0</v>
      </c>
      <c r="L13" s="280"/>
      <c r="M13" s="256">
        <v>0</v>
      </c>
      <c r="N13" s="260"/>
      <c r="O13" s="256">
        <v>0</v>
      </c>
      <c r="P13" s="257"/>
      <c r="Q13" s="256">
        <f>'درآمد ناشی از فروش'!Q30</f>
        <v>12915274842</v>
      </c>
      <c r="R13" s="256"/>
      <c r="S13" s="256">
        <f t="shared" ref="S13:S63" si="3">M13+O13+Q13</f>
        <v>12915274842</v>
      </c>
      <c r="T13" s="260"/>
      <c r="U13" s="284">
        <f>S13/درآمد!F11</f>
        <v>2.2847613461074046E-2</v>
      </c>
      <c r="V13" s="260">
        <v>0.18</v>
      </c>
      <c r="X13" s="262"/>
    </row>
    <row r="14" spans="1:24" ht="30" customHeight="1">
      <c r="A14" s="350" t="s">
        <v>211</v>
      </c>
      <c r="B14" s="350"/>
      <c r="C14" s="247">
        <v>0</v>
      </c>
      <c r="D14" s="247"/>
      <c r="E14" s="256">
        <v>0</v>
      </c>
      <c r="F14" s="257"/>
      <c r="G14" s="256">
        <f>'درآمد ناشی از فروش'!I16</f>
        <v>0</v>
      </c>
      <c r="H14" s="256"/>
      <c r="I14" s="256">
        <f t="shared" si="2"/>
        <v>0</v>
      </c>
      <c r="J14" s="258"/>
      <c r="K14" s="280">
        <f>I14/درآمد!F11</f>
        <v>0</v>
      </c>
      <c r="L14" s="296"/>
      <c r="M14" s="256">
        <v>0</v>
      </c>
      <c r="N14" s="260"/>
      <c r="O14" s="256">
        <v>0</v>
      </c>
      <c r="P14" s="257"/>
      <c r="Q14" s="256">
        <f>'درآمد ناشی از فروش'!Q16</f>
        <v>-3899983709</v>
      </c>
      <c r="R14" s="256"/>
      <c r="S14" s="256">
        <f t="shared" si="3"/>
        <v>-3899983709</v>
      </c>
      <c r="T14" s="260"/>
      <c r="U14" s="296">
        <f>S14/درآمد!F11</f>
        <v>-6.8992198290624565E-3</v>
      </c>
      <c r="V14" s="260">
        <v>1.5</v>
      </c>
      <c r="X14" s="262"/>
    </row>
    <row r="15" spans="1:24" ht="30" customHeight="1">
      <c r="A15" s="350" t="s">
        <v>210</v>
      </c>
      <c r="B15" s="350"/>
      <c r="C15" s="247">
        <v>0</v>
      </c>
      <c r="D15" s="247"/>
      <c r="E15" s="256">
        <v>0</v>
      </c>
      <c r="F15" s="257"/>
      <c r="G15" s="256">
        <f>'درآمد ناشی از فروش'!I34</f>
        <v>3283032062</v>
      </c>
      <c r="H15" s="256"/>
      <c r="I15" s="256">
        <f t="shared" si="2"/>
        <v>3283032062</v>
      </c>
      <c r="J15" s="258"/>
      <c r="K15" s="280">
        <f>I15/درآمد!F11</f>
        <v>5.8078088504133814E-3</v>
      </c>
      <c r="L15" s="296"/>
      <c r="M15" s="256">
        <v>0</v>
      </c>
      <c r="N15" s="260"/>
      <c r="O15" s="256">
        <v>0</v>
      </c>
      <c r="P15" s="257"/>
      <c r="Q15" s="256">
        <f>'درآمد ناشی از فروش'!Q34</f>
        <v>3283032062</v>
      </c>
      <c r="R15" s="256"/>
      <c r="S15" s="256">
        <f>M15+O15+Q15</f>
        <v>3283032062</v>
      </c>
      <c r="T15" s="260"/>
      <c r="U15" s="284">
        <f>S15/درآمد!F11</f>
        <v>5.8078088504133814E-3</v>
      </c>
      <c r="V15" s="260">
        <v>0</v>
      </c>
      <c r="X15" s="262"/>
    </row>
    <row r="16" spans="1:24" ht="30" customHeight="1">
      <c r="A16" s="350" t="s">
        <v>209</v>
      </c>
      <c r="B16" s="350"/>
      <c r="C16" s="247">
        <v>0</v>
      </c>
      <c r="D16" s="247"/>
      <c r="E16" s="256">
        <f>'درآمد ناشی از تغییر قیمت اوراق'!I14</f>
        <v>-18580447315</v>
      </c>
      <c r="F16" s="257"/>
      <c r="G16" s="256">
        <f>'درآمد ناشی از فروش'!I31</f>
        <v>22164372596</v>
      </c>
      <c r="H16" s="256"/>
      <c r="I16" s="256">
        <f t="shared" si="2"/>
        <v>3583925281</v>
      </c>
      <c r="J16" s="258"/>
      <c r="K16" s="280">
        <f>I16/درآمد!F11</f>
        <v>6.340100423366522E-3</v>
      </c>
      <c r="L16" s="280"/>
      <c r="M16" s="256">
        <v>0</v>
      </c>
      <c r="N16" s="260"/>
      <c r="O16" s="261">
        <f>'درآمد ناشی از تغییر قیمت اوراق'!Q14</f>
        <v>192125257</v>
      </c>
      <c r="P16" s="257"/>
      <c r="Q16" s="256">
        <f>'درآمد ناشی از فروش'!Q31</f>
        <v>27329397434</v>
      </c>
      <c r="R16" s="256"/>
      <c r="S16" s="256">
        <f t="shared" si="3"/>
        <v>27521522691</v>
      </c>
      <c r="T16" s="260"/>
      <c r="U16" s="284">
        <f>S16/درآمد!F11</f>
        <v>4.8686622622950947E-2</v>
      </c>
      <c r="V16" s="260">
        <v>7.0000000000000007E-2</v>
      </c>
      <c r="X16" s="262"/>
    </row>
    <row r="17" spans="1:24" ht="30" customHeight="1">
      <c r="A17" s="350" t="s">
        <v>194</v>
      </c>
      <c r="B17" s="350"/>
      <c r="C17" s="247">
        <v>0</v>
      </c>
      <c r="D17" s="247"/>
      <c r="E17" s="256">
        <v>0</v>
      </c>
      <c r="F17" s="257"/>
      <c r="G17" s="256">
        <f>'درآمد ناشی از فروش'!I22</f>
        <v>0</v>
      </c>
      <c r="H17" s="256"/>
      <c r="I17" s="256">
        <f t="shared" si="2"/>
        <v>0</v>
      </c>
      <c r="J17" s="258"/>
      <c r="K17" s="280">
        <f>I17/درآمد!F11</f>
        <v>0</v>
      </c>
      <c r="L17" s="280"/>
      <c r="M17" s="256">
        <v>0</v>
      </c>
      <c r="N17" s="260"/>
      <c r="O17" s="261">
        <v>0</v>
      </c>
      <c r="P17" s="257"/>
      <c r="Q17" s="256">
        <f>'درآمد ناشی از فروش'!Q22</f>
        <v>45722987755</v>
      </c>
      <c r="R17" s="256"/>
      <c r="S17" s="256">
        <f t="shared" si="3"/>
        <v>45722987755</v>
      </c>
      <c r="T17" s="260"/>
      <c r="U17" s="284">
        <f>S17/درآمد!F11</f>
        <v>8.0885708069832321E-2</v>
      </c>
      <c r="V17" s="260">
        <v>0.06</v>
      </c>
      <c r="X17" s="262"/>
    </row>
    <row r="18" spans="1:24" ht="30" customHeight="1">
      <c r="A18" s="350" t="s">
        <v>208</v>
      </c>
      <c r="B18" s="350"/>
      <c r="C18" s="247">
        <v>0</v>
      </c>
      <c r="D18" s="247"/>
      <c r="E18" s="256">
        <v>0</v>
      </c>
      <c r="F18" s="257"/>
      <c r="G18" s="256">
        <f>'درآمد ناشی از فروش'!I32</f>
        <v>0</v>
      </c>
      <c r="H18" s="256"/>
      <c r="I18" s="256">
        <f t="shared" si="2"/>
        <v>0</v>
      </c>
      <c r="J18" s="258"/>
      <c r="K18" s="280">
        <f>I18/درآمد!F11</f>
        <v>0</v>
      </c>
      <c r="L18" s="280"/>
      <c r="M18" s="256">
        <v>0</v>
      </c>
      <c r="N18" s="260"/>
      <c r="O18" s="256">
        <v>0</v>
      </c>
      <c r="P18" s="257"/>
      <c r="Q18" s="256">
        <f>'درآمد ناشی از فروش'!Q32</f>
        <v>4443139</v>
      </c>
      <c r="R18" s="256"/>
      <c r="S18" s="256">
        <f t="shared" si="3"/>
        <v>4443139</v>
      </c>
      <c r="T18" s="260"/>
      <c r="U18" s="280">
        <f>S18/درآمد!F11</f>
        <v>7.860082241200135E-6</v>
      </c>
      <c r="V18" s="260">
        <v>0.41</v>
      </c>
      <c r="X18" s="262"/>
    </row>
    <row r="19" spans="1:24" ht="30" customHeight="1">
      <c r="A19" s="350" t="s">
        <v>207</v>
      </c>
      <c r="B19" s="350"/>
      <c r="C19" s="247">
        <v>0</v>
      </c>
      <c r="D19" s="247"/>
      <c r="E19" s="256">
        <f>'درآمد ناشی از تغییر قیمت اوراق'!I17</f>
        <v>6906058249</v>
      </c>
      <c r="F19" s="257"/>
      <c r="G19" s="256">
        <v>0</v>
      </c>
      <c r="H19" s="256"/>
      <c r="I19" s="256">
        <f t="shared" si="2"/>
        <v>6906058249</v>
      </c>
      <c r="J19" s="258"/>
      <c r="K19" s="280">
        <f>I19/درآمد!F11</f>
        <v>1.2217080266824557E-2</v>
      </c>
      <c r="L19" s="296"/>
      <c r="M19" s="256">
        <v>0</v>
      </c>
      <c r="N19" s="260"/>
      <c r="O19" s="256">
        <f>'درآمد ناشی از تغییر قیمت اوراق'!Q17</f>
        <v>8944781638</v>
      </c>
      <c r="P19" s="257"/>
      <c r="Q19" s="256">
        <v>0</v>
      </c>
      <c r="R19" s="256"/>
      <c r="S19" s="256">
        <f t="shared" si="3"/>
        <v>8944781638</v>
      </c>
      <c r="T19" s="260"/>
      <c r="U19" s="280">
        <f>S19/درآمد!F11</f>
        <v>1.5823659647887869E-2</v>
      </c>
      <c r="V19" s="260">
        <v>0</v>
      </c>
      <c r="X19" s="262"/>
    </row>
    <row r="20" spans="1:24" ht="30" customHeight="1">
      <c r="A20" s="350" t="s">
        <v>206</v>
      </c>
      <c r="B20" s="350"/>
      <c r="C20" s="247">
        <v>0</v>
      </c>
      <c r="D20" s="247"/>
      <c r="E20" s="256">
        <f>'درآمد ناشی از تغییر قیمت اوراق'!I40</f>
        <v>1802493</v>
      </c>
      <c r="F20" s="257"/>
      <c r="G20" s="256">
        <f>'درآمد ناشی از فروش'!I21</f>
        <v>310475142</v>
      </c>
      <c r="H20" s="256"/>
      <c r="I20" s="256">
        <f t="shared" si="2"/>
        <v>312277635</v>
      </c>
      <c r="J20" s="258"/>
      <c r="K20" s="280">
        <f>I20/درآمد!F11</f>
        <v>5.524310387740464E-4</v>
      </c>
      <c r="L20" s="280"/>
      <c r="M20" s="256">
        <v>0</v>
      </c>
      <c r="N20" s="260"/>
      <c r="O20" s="256">
        <f>'درآمد ناشی از تغییر قیمت اوراق'!Q40</f>
        <v>1802493</v>
      </c>
      <c r="P20" s="257"/>
      <c r="Q20" s="256">
        <f>'درآمد ناشی از فروش'!Q21</f>
        <v>5607378686</v>
      </c>
      <c r="R20" s="256"/>
      <c r="S20" s="256">
        <f t="shared" si="3"/>
        <v>5609181179</v>
      </c>
      <c r="T20" s="260"/>
      <c r="U20" s="280">
        <f>S20/درآمد!F11</f>
        <v>9.9228552995375419E-3</v>
      </c>
      <c r="V20" s="260">
        <v>0</v>
      </c>
      <c r="X20" s="262"/>
    </row>
    <row r="21" spans="1:24" ht="30" customHeight="1">
      <c r="A21" s="350" t="s">
        <v>205</v>
      </c>
      <c r="B21" s="350"/>
      <c r="C21" s="247">
        <v>0</v>
      </c>
      <c r="D21" s="247"/>
      <c r="E21" s="256">
        <f>'درآمد ناشی از تغییر قیمت اوراق'!I8</f>
        <v>17039812707</v>
      </c>
      <c r="F21" s="257"/>
      <c r="G21" s="256">
        <f>'درآمد ناشی از فروش'!I33</f>
        <v>0</v>
      </c>
      <c r="H21" s="256"/>
      <c r="I21" s="256">
        <f t="shared" si="2"/>
        <v>17039812707</v>
      </c>
      <c r="J21" s="258"/>
      <c r="K21" s="280">
        <f>I21/درآمد!F11</f>
        <v>3.0144078150979994E-2</v>
      </c>
      <c r="L21" s="296"/>
      <c r="M21" s="256">
        <v>0</v>
      </c>
      <c r="N21" s="260"/>
      <c r="O21" s="256">
        <f>'درآمد ناشی از تغییر قیمت اوراق'!Q8</f>
        <v>31571369837</v>
      </c>
      <c r="P21" s="257"/>
      <c r="Q21" s="256">
        <f>'درآمد ناشی از فروش'!Q33</f>
        <v>1146527</v>
      </c>
      <c r="R21" s="256"/>
      <c r="S21" s="256">
        <f t="shared" si="3"/>
        <v>31572516364</v>
      </c>
      <c r="T21" s="260"/>
      <c r="U21" s="280">
        <f>S21/درآمد!F11</f>
        <v>5.5852984834072722E-2</v>
      </c>
      <c r="V21" s="260">
        <v>0.1</v>
      </c>
      <c r="X21" s="262"/>
    </row>
    <row r="22" spans="1:24" ht="30" customHeight="1">
      <c r="A22" s="350" t="s">
        <v>204</v>
      </c>
      <c r="B22" s="350"/>
      <c r="C22" s="247">
        <v>0</v>
      </c>
      <c r="D22" s="247"/>
      <c r="E22" s="256">
        <v>0</v>
      </c>
      <c r="F22" s="257"/>
      <c r="G22" s="256">
        <f>'درآمد ناشی از فروش'!I27</f>
        <v>0</v>
      </c>
      <c r="H22" s="256"/>
      <c r="I22" s="256">
        <f t="shared" si="2"/>
        <v>0</v>
      </c>
      <c r="J22" s="258"/>
      <c r="K22" s="280">
        <f>I22/درآمد!F11</f>
        <v>0</v>
      </c>
      <c r="L22" s="280"/>
      <c r="M22" s="256">
        <v>0</v>
      </c>
      <c r="N22" s="260"/>
      <c r="O22" s="256">
        <v>0</v>
      </c>
      <c r="P22" s="257"/>
      <c r="Q22" s="256">
        <f>'درآمد ناشی از فروش'!Q27</f>
        <v>937566373</v>
      </c>
      <c r="R22" s="256"/>
      <c r="S22" s="256">
        <f t="shared" si="3"/>
        <v>937566373</v>
      </c>
      <c r="T22" s="260"/>
      <c r="U22" s="280">
        <f>S22/درآمد!F11</f>
        <v>1.658590649170265E-3</v>
      </c>
      <c r="V22" s="260">
        <v>-0.15</v>
      </c>
      <c r="X22" s="262"/>
    </row>
    <row r="23" spans="1:24" ht="30" customHeight="1">
      <c r="A23" s="350" t="s">
        <v>203</v>
      </c>
      <c r="B23" s="350"/>
      <c r="C23" s="247">
        <v>0</v>
      </c>
      <c r="D23" s="247"/>
      <c r="E23" s="256">
        <v>0</v>
      </c>
      <c r="F23" s="257"/>
      <c r="G23" s="256">
        <f>'درآمد ناشی از فروش'!I25</f>
        <v>0</v>
      </c>
      <c r="H23" s="256"/>
      <c r="I23" s="256">
        <f t="shared" si="2"/>
        <v>0</v>
      </c>
      <c r="J23" s="258"/>
      <c r="K23" s="280">
        <f>I23/درآمد!F11</f>
        <v>0</v>
      </c>
      <c r="L23" s="280"/>
      <c r="M23" s="256">
        <v>0</v>
      </c>
      <c r="N23" s="260"/>
      <c r="O23" s="261">
        <v>0</v>
      </c>
      <c r="P23" s="257"/>
      <c r="Q23" s="256">
        <f>'درآمد ناشی از فروش'!Q25</f>
        <v>76876661791</v>
      </c>
      <c r="R23" s="256"/>
      <c r="S23" s="256">
        <f t="shared" si="3"/>
        <v>76876661791</v>
      </c>
      <c r="T23" s="260"/>
      <c r="U23" s="284">
        <f>S23/درآمد!F11</f>
        <v>0.13599774486150176</v>
      </c>
      <c r="V23" s="260">
        <v>0.15</v>
      </c>
      <c r="X23" s="262"/>
    </row>
    <row r="24" spans="1:24" ht="30" customHeight="1">
      <c r="A24" s="247" t="s">
        <v>223</v>
      </c>
      <c r="B24" s="247"/>
      <c r="C24" s="247">
        <v>0</v>
      </c>
      <c r="D24" s="247"/>
      <c r="E24" s="261">
        <v>0</v>
      </c>
      <c r="F24" s="257"/>
      <c r="G24" s="256">
        <f>'درآمد ناشی از فروش'!I20</f>
        <v>0</v>
      </c>
      <c r="H24" s="256"/>
      <c r="I24" s="256">
        <f t="shared" si="2"/>
        <v>0</v>
      </c>
      <c r="J24" s="258"/>
      <c r="K24" s="280">
        <f>I24/درآمد!F11</f>
        <v>0</v>
      </c>
      <c r="L24" s="280"/>
      <c r="M24" s="256">
        <v>0</v>
      </c>
      <c r="N24" s="260"/>
      <c r="O24" s="261">
        <v>0</v>
      </c>
      <c r="P24" s="257"/>
      <c r="Q24" s="256">
        <f>'درآمد ناشی از فروش'!Q20</f>
        <v>1327656081</v>
      </c>
      <c r="R24" s="256"/>
      <c r="S24" s="256">
        <f t="shared" si="3"/>
        <v>1327656081</v>
      </c>
      <c r="T24" s="260"/>
      <c r="U24" s="284">
        <f>S24/درآمد!F11</f>
        <v>2.3486742108877233E-3</v>
      </c>
      <c r="V24" s="260"/>
      <c r="X24" s="262"/>
    </row>
    <row r="25" spans="1:24" ht="30" customHeight="1">
      <c r="A25" s="247" t="s">
        <v>215</v>
      </c>
      <c r="B25" s="247"/>
      <c r="C25" s="247">
        <v>0</v>
      </c>
      <c r="D25" s="247"/>
      <c r="E25" s="256">
        <f>'درآمد ناشی از تغییر قیمت اوراق'!I15</f>
        <v>4850597906</v>
      </c>
      <c r="F25" s="257"/>
      <c r="G25" s="256">
        <v>0</v>
      </c>
      <c r="H25" s="256"/>
      <c r="I25" s="256">
        <f t="shared" si="2"/>
        <v>4850597906</v>
      </c>
      <c r="J25" s="258"/>
      <c r="K25" s="280">
        <f>I25/درآمد!F11</f>
        <v>8.5808925762064069E-3</v>
      </c>
      <c r="L25" s="296"/>
      <c r="M25" s="256">
        <v>0</v>
      </c>
      <c r="N25" s="260"/>
      <c r="O25" s="261">
        <f>'درآمد ناشی از تغییر قیمت اوراق'!Q15</f>
        <v>7147580594</v>
      </c>
      <c r="P25" s="257"/>
      <c r="Q25" s="256">
        <v>0</v>
      </c>
      <c r="R25" s="256"/>
      <c r="S25" s="256">
        <f t="shared" si="3"/>
        <v>7147580594</v>
      </c>
      <c r="T25" s="260"/>
      <c r="U25" s="284">
        <f>S25/درآمد!F11</f>
        <v>1.2644342500751408E-2</v>
      </c>
      <c r="V25" s="260"/>
      <c r="X25" s="262"/>
    </row>
    <row r="26" spans="1:24" ht="30" customHeight="1">
      <c r="A26" s="247" t="s">
        <v>216</v>
      </c>
      <c r="B26" s="247"/>
      <c r="C26" s="247">
        <v>0</v>
      </c>
      <c r="D26" s="247"/>
      <c r="E26" s="256">
        <f>'درآمد ناشی از تغییر قیمت اوراق'!I16</f>
        <v>8589787500</v>
      </c>
      <c r="F26" s="257"/>
      <c r="G26" s="256">
        <v>0</v>
      </c>
      <c r="H26" s="256"/>
      <c r="I26" s="256">
        <f t="shared" si="2"/>
        <v>8589787500</v>
      </c>
      <c r="J26" s="258"/>
      <c r="K26" s="280">
        <f>I26/درآمد!F11</f>
        <v>1.5195661487167722E-2</v>
      </c>
      <c r="L26" s="296"/>
      <c r="M26" s="256">
        <v>0</v>
      </c>
      <c r="N26" s="260"/>
      <c r="O26" s="256">
        <f>'درآمد ناشی از تغییر قیمت اوراق'!Q16</f>
        <v>8610029102</v>
      </c>
      <c r="P26" s="257"/>
      <c r="Q26" s="256">
        <v>0</v>
      </c>
      <c r="R26" s="256"/>
      <c r="S26" s="256">
        <f t="shared" si="3"/>
        <v>8610029102</v>
      </c>
      <c r="T26" s="260"/>
      <c r="U26" s="284">
        <f>S26/درآمد!F11</f>
        <v>1.5231469652614186E-2</v>
      </c>
      <c r="V26" s="260"/>
      <c r="X26" s="262"/>
    </row>
    <row r="27" spans="1:24" ht="30" customHeight="1">
      <c r="A27" s="247" t="s">
        <v>200</v>
      </c>
      <c r="B27" s="247"/>
      <c r="C27" s="247">
        <v>0</v>
      </c>
      <c r="D27" s="247"/>
      <c r="E27" s="256">
        <f>'درآمد ناشی از تغییر قیمت اوراق'!I10</f>
        <v>-25834017505</v>
      </c>
      <c r="F27" s="257"/>
      <c r="G27" s="256">
        <f>'درآمد ناشی از فروش'!I29</f>
        <v>27436768028</v>
      </c>
      <c r="H27" s="256"/>
      <c r="I27" s="256">
        <f t="shared" si="2"/>
        <v>1602750523</v>
      </c>
      <c r="J27" s="258"/>
      <c r="K27" s="280">
        <f>I27/درآمد!F11</f>
        <v>2.8353267640077269E-3</v>
      </c>
      <c r="L27" s="296"/>
      <c r="M27" s="256">
        <v>0</v>
      </c>
      <c r="N27" s="260"/>
      <c r="O27" s="256">
        <f>'درآمد ناشی از تغییر قیمت اوراق'!Q10</f>
        <v>11207820</v>
      </c>
      <c r="P27" s="257"/>
      <c r="Q27" s="256">
        <f>'درآمد ناشی از فروش'!Q29</f>
        <v>26797311712</v>
      </c>
      <c r="R27" s="256"/>
      <c r="S27" s="256">
        <f t="shared" si="3"/>
        <v>26808519532</v>
      </c>
      <c r="T27" s="260"/>
      <c r="U27" s="284">
        <f>S27/درآمد!F11</f>
        <v>4.7425292858571416E-2</v>
      </c>
      <c r="V27" s="260"/>
      <c r="X27" s="262"/>
    </row>
    <row r="28" spans="1:24" ht="30" customHeight="1">
      <c r="A28" s="247" t="s">
        <v>230</v>
      </c>
      <c r="B28" s="247"/>
      <c r="C28" s="247">
        <v>0</v>
      </c>
      <c r="D28" s="247"/>
      <c r="E28" s="256">
        <v>0</v>
      </c>
      <c r="F28" s="257"/>
      <c r="G28" s="256">
        <f>'درآمد ناشی از فروش'!I23</f>
        <v>0</v>
      </c>
      <c r="H28" s="256"/>
      <c r="I28" s="256">
        <f t="shared" si="2"/>
        <v>0</v>
      </c>
      <c r="J28" s="258"/>
      <c r="K28" s="280">
        <f>I28/درآمد!F11</f>
        <v>0</v>
      </c>
      <c r="L28" s="280"/>
      <c r="M28" s="256">
        <v>0</v>
      </c>
      <c r="N28" s="260"/>
      <c r="O28" s="256">
        <v>0</v>
      </c>
      <c r="P28" s="257"/>
      <c r="Q28" s="256">
        <f>'درآمد ناشی از فروش'!Q23</f>
        <v>15561600000</v>
      </c>
      <c r="R28" s="256"/>
      <c r="S28" s="256">
        <f t="shared" si="3"/>
        <v>15561600000</v>
      </c>
      <c r="T28" s="260"/>
      <c r="U28" s="284">
        <f>S28/درآمد!F11</f>
        <v>2.7529063530233922E-2</v>
      </c>
      <c r="V28" s="260"/>
      <c r="X28" s="262"/>
    </row>
    <row r="29" spans="1:24" ht="30" customHeight="1">
      <c r="A29" s="247" t="s">
        <v>240</v>
      </c>
      <c r="B29" s="247"/>
      <c r="C29" s="247">
        <v>0</v>
      </c>
      <c r="D29" s="247"/>
      <c r="E29" s="256">
        <v>0</v>
      </c>
      <c r="F29" s="257"/>
      <c r="G29" s="256">
        <f>'درآمد ناشی از فروش'!I24</f>
        <v>0</v>
      </c>
      <c r="H29" s="256"/>
      <c r="I29" s="256">
        <f t="shared" si="2"/>
        <v>0</v>
      </c>
      <c r="J29" s="258"/>
      <c r="K29" s="280">
        <f>I29/درآمد!F11</f>
        <v>0</v>
      </c>
      <c r="L29" s="280"/>
      <c r="M29" s="256">
        <v>0</v>
      </c>
      <c r="N29" s="260"/>
      <c r="O29" s="256">
        <v>0</v>
      </c>
      <c r="P29" s="257"/>
      <c r="Q29" s="256">
        <f>'درآمد ناشی از فروش'!Q24</f>
        <v>14090526031</v>
      </c>
      <c r="R29" s="256"/>
      <c r="S29" s="256">
        <f t="shared" si="3"/>
        <v>14090526031</v>
      </c>
      <c r="T29" s="260"/>
      <c r="U29" s="284">
        <f>S29/درآمد!F11</f>
        <v>2.492667760910278E-2</v>
      </c>
      <c r="V29" s="260"/>
      <c r="X29" s="262"/>
    </row>
    <row r="30" spans="1:24" ht="30" customHeight="1">
      <c r="A30" s="247" t="s">
        <v>201</v>
      </c>
      <c r="B30" s="247"/>
      <c r="C30" s="247">
        <v>0</v>
      </c>
      <c r="D30" s="247"/>
      <c r="E30" s="256">
        <f>'درآمد ناشی از تغییر قیمت اوراق'!I34</f>
        <v>66752791</v>
      </c>
      <c r="F30" s="257"/>
      <c r="G30" s="256">
        <f>'درآمد ناشی از فروش'!I28</f>
        <v>276514508</v>
      </c>
      <c r="H30" s="256"/>
      <c r="I30" s="256">
        <f t="shared" si="2"/>
        <v>343267299</v>
      </c>
      <c r="J30" s="258"/>
      <c r="K30" s="280">
        <f>I30/درآمد!F11</f>
        <v>6.0725293556079091E-4</v>
      </c>
      <c r="L30" s="280"/>
      <c r="M30" s="256">
        <v>0</v>
      </c>
      <c r="N30" s="260"/>
      <c r="O30" s="256">
        <f>'درآمد ناشی از تغییر قیمت اوراق'!Q34</f>
        <v>66752791</v>
      </c>
      <c r="P30" s="257"/>
      <c r="Q30" s="256">
        <f>'درآمد ناشی از فروش'!Q28</f>
        <v>-1529823318</v>
      </c>
      <c r="R30" s="256"/>
      <c r="S30" s="256">
        <f t="shared" si="3"/>
        <v>-1463070527</v>
      </c>
      <c r="T30" s="260"/>
      <c r="U30" s="281">
        <f>S30/درآمد!F11</f>
        <v>-2.5882275271820266E-3</v>
      </c>
      <c r="V30" s="260"/>
      <c r="X30" s="262"/>
    </row>
    <row r="31" spans="1:24" ht="30" customHeight="1">
      <c r="A31" s="247" t="s">
        <v>284</v>
      </c>
      <c r="B31" s="247"/>
      <c r="C31" s="247">
        <v>0</v>
      </c>
      <c r="D31" s="247"/>
      <c r="E31" s="256">
        <v>0</v>
      </c>
      <c r="F31" s="257"/>
      <c r="G31" s="256">
        <f>'درآمد ناشی از فروش'!I57</f>
        <v>649144000</v>
      </c>
      <c r="H31" s="256"/>
      <c r="I31" s="256">
        <f t="shared" si="2"/>
        <v>649144000</v>
      </c>
      <c r="J31" s="258"/>
      <c r="K31" s="280">
        <f>I31/درآمد!F11</f>
        <v>1.1483604781172996E-3</v>
      </c>
      <c r="L31" s="280"/>
      <c r="M31" s="256">
        <v>0</v>
      </c>
      <c r="N31" s="260"/>
      <c r="O31" s="256">
        <v>0</v>
      </c>
      <c r="P31" s="257"/>
      <c r="Q31" s="256">
        <f>'درآمد ناشی از فروش'!Q57</f>
        <v>649144000</v>
      </c>
      <c r="R31" s="256"/>
      <c r="S31" s="256">
        <f t="shared" si="3"/>
        <v>649144000</v>
      </c>
      <c r="T31" s="260"/>
      <c r="U31" s="284">
        <f>S31/درآمد!F11</f>
        <v>1.1483604781172996E-3</v>
      </c>
      <c r="V31" s="260"/>
      <c r="X31" s="262"/>
    </row>
    <row r="32" spans="1:24" ht="30" customHeight="1">
      <c r="A32" s="247" t="s">
        <v>306</v>
      </c>
      <c r="B32" s="247"/>
      <c r="C32" s="247">
        <v>0</v>
      </c>
      <c r="D32" s="247"/>
      <c r="E32" s="256">
        <f>'درآمد ناشی از تغییر قیمت اوراق'!I18</f>
        <v>7392957000</v>
      </c>
      <c r="F32" s="257"/>
      <c r="G32" s="256">
        <v>0</v>
      </c>
      <c r="H32" s="256"/>
      <c r="I32" s="256">
        <f t="shared" si="2"/>
        <v>7392957000</v>
      </c>
      <c r="J32" s="258"/>
      <c r="K32" s="280">
        <f>I32/درآمد!F11</f>
        <v>1.3078422715484756E-2</v>
      </c>
      <c r="L32" s="280"/>
      <c r="M32" s="256">
        <v>0</v>
      </c>
      <c r="N32" s="260"/>
      <c r="O32" s="256">
        <f>'درآمد ناشی از تغییر قیمت اوراق'!Q18</f>
        <v>10985883114</v>
      </c>
      <c r="P32" s="257"/>
      <c r="Q32" s="256">
        <v>0</v>
      </c>
      <c r="R32" s="256"/>
      <c r="S32" s="256">
        <f t="shared" si="3"/>
        <v>10985883114</v>
      </c>
      <c r="T32" s="260"/>
      <c r="U32" s="284">
        <f>S32/درآمد!F11</f>
        <v>1.9434445955494942E-2</v>
      </c>
      <c r="V32" s="260"/>
      <c r="X32" s="262"/>
    </row>
    <row r="33" spans="1:24" ht="30" customHeight="1">
      <c r="A33" s="247" t="s">
        <v>303</v>
      </c>
      <c r="B33" s="247"/>
      <c r="C33" s="247">
        <v>0</v>
      </c>
      <c r="D33" s="247"/>
      <c r="E33" s="256">
        <f>'درآمد ناشی از تغییر قیمت اوراق'!I19</f>
        <v>61229023214</v>
      </c>
      <c r="F33" s="257"/>
      <c r="G33" s="256">
        <f>'درآمد ناشی از فروش'!I41</f>
        <v>1991724321</v>
      </c>
      <c r="H33" s="256"/>
      <c r="I33" s="256">
        <f t="shared" si="2"/>
        <v>63220747535</v>
      </c>
      <c r="J33" s="258"/>
      <c r="K33" s="280">
        <f>I33/درآمد!F11</f>
        <v>0.11183991204759759</v>
      </c>
      <c r="L33" s="280"/>
      <c r="M33" s="256">
        <v>0</v>
      </c>
      <c r="N33" s="260"/>
      <c r="O33" s="256">
        <f>'درآمد ناشی از تغییر قیمت اوراق'!Q19</f>
        <v>75091333718</v>
      </c>
      <c r="P33" s="257"/>
      <c r="Q33" s="256">
        <f>'درآمد ناشی از فروش'!Q41</f>
        <v>1991724321</v>
      </c>
      <c r="R33" s="256"/>
      <c r="S33" s="256">
        <f t="shared" si="3"/>
        <v>77083058039</v>
      </c>
      <c r="T33" s="260"/>
      <c r="U33" s="284">
        <f>S33/درآمد!F11</f>
        <v>0.13636286769100475</v>
      </c>
      <c r="V33" s="260"/>
      <c r="X33" s="262"/>
    </row>
    <row r="34" spans="1:24" ht="30" customHeight="1">
      <c r="A34" s="247" t="s">
        <v>305</v>
      </c>
      <c r="B34" s="247"/>
      <c r="C34" s="247">
        <v>0</v>
      </c>
      <c r="D34" s="247"/>
      <c r="E34" s="256">
        <f>'درآمد ناشی از تغییر قیمت اوراق'!I20</f>
        <v>-1777291177</v>
      </c>
      <c r="F34" s="257"/>
      <c r="G34" s="256">
        <f>'درآمد ناشی از فروش'!I58</f>
        <v>2416896490</v>
      </c>
      <c r="H34" s="256"/>
      <c r="I34" s="256">
        <f t="shared" si="2"/>
        <v>639605313</v>
      </c>
      <c r="J34" s="258"/>
      <c r="K34" s="280">
        <f>I34/درآمد!F11</f>
        <v>1.1314861772473365E-3</v>
      </c>
      <c r="L34" s="280"/>
      <c r="M34" s="256">
        <v>0</v>
      </c>
      <c r="N34" s="260"/>
      <c r="O34" s="256">
        <f>'درآمد ناشی از تغییر قیمت اوراق'!Q20</f>
        <v>41305961</v>
      </c>
      <c r="P34" s="257"/>
      <c r="Q34" s="256">
        <f>'درآمد ناشی از فروش'!Q58</f>
        <v>2416896490</v>
      </c>
      <c r="R34" s="256"/>
      <c r="S34" s="256">
        <f t="shared" si="3"/>
        <v>2458202451</v>
      </c>
      <c r="T34" s="260"/>
      <c r="U34" s="284">
        <f>S34/درآمد!F11</f>
        <v>4.3486538301817125E-3</v>
      </c>
      <c r="V34" s="260"/>
      <c r="X34" s="262"/>
    </row>
    <row r="35" spans="1:24" ht="30" customHeight="1">
      <c r="A35" s="247" t="s">
        <v>307</v>
      </c>
      <c r="B35" s="247"/>
      <c r="C35" s="247">
        <v>0</v>
      </c>
      <c r="D35" s="247"/>
      <c r="E35" s="256">
        <f>'درآمد ناشی از تغییر قیمت اوراق'!I21</f>
        <v>17868532000</v>
      </c>
      <c r="F35" s="257"/>
      <c r="G35" s="256">
        <v>0</v>
      </c>
      <c r="H35" s="256"/>
      <c r="I35" s="256">
        <f t="shared" si="2"/>
        <v>17868532000</v>
      </c>
      <c r="J35" s="258"/>
      <c r="K35" s="280">
        <f>I35/درآمد!F11</f>
        <v>3.1610114166924851E-2</v>
      </c>
      <c r="L35" s="280"/>
      <c r="M35" s="256">
        <v>0</v>
      </c>
      <c r="N35" s="260"/>
      <c r="O35" s="256">
        <f>'درآمد ناشی از تغییر قیمت اوراق'!Q21</f>
        <v>26937348000</v>
      </c>
      <c r="P35" s="257"/>
      <c r="Q35" s="256">
        <v>0</v>
      </c>
      <c r="R35" s="256"/>
      <c r="S35" s="256">
        <f t="shared" si="3"/>
        <v>26937348000</v>
      </c>
      <c r="T35" s="260"/>
      <c r="U35" s="284">
        <f>S35/درآمد!F11</f>
        <v>4.7653195328759231E-2</v>
      </c>
      <c r="V35" s="260"/>
      <c r="X35" s="262"/>
    </row>
    <row r="36" spans="1:24" ht="30" customHeight="1">
      <c r="A36" s="247" t="s">
        <v>304</v>
      </c>
      <c r="B36" s="247"/>
      <c r="C36" s="247">
        <v>0</v>
      </c>
      <c r="D36" s="247"/>
      <c r="E36" s="256">
        <f>'درآمد ناشی از تغییر قیمت اوراق'!I22</f>
        <v>2206362755</v>
      </c>
      <c r="F36" s="257"/>
      <c r="G36" s="256">
        <f>'درآمد ناشی از فروش'!I50</f>
        <v>2258042988</v>
      </c>
      <c r="H36" s="256"/>
      <c r="I36" s="256">
        <f t="shared" si="2"/>
        <v>4464405743</v>
      </c>
      <c r="J36" s="258"/>
      <c r="K36" s="280">
        <f>I36/درآمد!F11</f>
        <v>7.8977039201488398E-3</v>
      </c>
      <c r="L36" s="280"/>
      <c r="M36" s="256">
        <v>0</v>
      </c>
      <c r="N36" s="260"/>
      <c r="O36" s="256">
        <f>'درآمد ناشی از تغییر قیمت اوراق'!Q22</f>
        <v>4325552755</v>
      </c>
      <c r="P36" s="257"/>
      <c r="Q36" s="256">
        <f>'درآمد ناشی از فروش'!Q50</f>
        <v>2258042988</v>
      </c>
      <c r="R36" s="256"/>
      <c r="S36" s="256">
        <f t="shared" si="3"/>
        <v>6583595743</v>
      </c>
      <c r="T36" s="260"/>
      <c r="U36" s="284">
        <f>S36/درآمد!F11</f>
        <v>1.1646631803055252E-2</v>
      </c>
      <c r="V36" s="260"/>
      <c r="X36" s="262"/>
    </row>
    <row r="37" spans="1:24" ht="30" customHeight="1">
      <c r="A37" s="247" t="s">
        <v>318</v>
      </c>
      <c r="B37" s="247"/>
      <c r="C37" s="247">
        <v>0</v>
      </c>
      <c r="D37" s="247"/>
      <c r="E37" s="256">
        <f>'درآمد ناشی از تغییر قیمت اوراق'!I23</f>
        <v>0</v>
      </c>
      <c r="F37" s="257"/>
      <c r="G37" s="256">
        <v>0</v>
      </c>
      <c r="H37" s="256"/>
      <c r="I37" s="256">
        <f t="shared" si="2"/>
        <v>0</v>
      </c>
      <c r="J37" s="258"/>
      <c r="K37" s="281">
        <f>I37/درآمد!F11</f>
        <v>0</v>
      </c>
      <c r="L37" s="280"/>
      <c r="M37" s="256">
        <v>0</v>
      </c>
      <c r="N37" s="260"/>
      <c r="O37" s="256">
        <f>'درآمد ناشی از تغییر قیمت اوراق'!Q23</f>
        <v>-45450000</v>
      </c>
      <c r="P37" s="257"/>
      <c r="Q37" s="256">
        <v>0</v>
      </c>
      <c r="R37" s="256"/>
      <c r="S37" s="256">
        <f t="shared" si="3"/>
        <v>-45450000</v>
      </c>
      <c r="T37" s="260"/>
      <c r="U37" s="281">
        <f>S37/درآمد!F11</f>
        <v>-8.0402782326311677E-5</v>
      </c>
      <c r="V37" s="260"/>
      <c r="X37" s="262"/>
    </row>
    <row r="38" spans="1:24" ht="30" customHeight="1">
      <c r="A38" s="247" t="s">
        <v>390</v>
      </c>
      <c r="B38" s="247"/>
      <c r="C38" s="247">
        <v>0</v>
      </c>
      <c r="D38" s="247"/>
      <c r="E38" s="256">
        <f>'درآمد ناشی از تغییر قیمت اوراق'!I24</f>
        <v>9809910</v>
      </c>
      <c r="F38" s="257"/>
      <c r="G38" s="256">
        <f>'درآمد ناشی از فروش'!I39</f>
        <v>147715549</v>
      </c>
      <c r="H38" s="256"/>
      <c r="I38" s="256">
        <f t="shared" si="2"/>
        <v>157525459</v>
      </c>
      <c r="J38" s="258"/>
      <c r="K38" s="280">
        <f>I38/درآمد!F11</f>
        <v>2.7866854105235058E-4</v>
      </c>
      <c r="L38" s="280"/>
      <c r="M38" s="256">
        <v>0</v>
      </c>
      <c r="N38" s="260"/>
      <c r="O38" s="256">
        <f>'درآمد ناشی از تغییر قیمت اوراق'!Q24</f>
        <v>9809910</v>
      </c>
      <c r="P38" s="257"/>
      <c r="Q38" s="256">
        <f>'درآمد ناشی از فروش'!Q39</f>
        <v>147715549</v>
      </c>
      <c r="R38" s="256"/>
      <c r="S38" s="256">
        <f t="shared" si="3"/>
        <v>157525459</v>
      </c>
      <c r="T38" s="260"/>
      <c r="U38" s="284">
        <f>S38/درآمد!F11</f>
        <v>2.7866854105235058E-4</v>
      </c>
      <c r="V38" s="260"/>
      <c r="X38" s="262"/>
    </row>
    <row r="39" spans="1:24" ht="30" customHeight="1">
      <c r="A39" s="247" t="s">
        <v>395</v>
      </c>
      <c r="B39" s="247"/>
      <c r="C39" s="247">
        <v>0</v>
      </c>
      <c r="D39" s="247"/>
      <c r="E39" s="256">
        <f>'درآمد ناشی از تغییر قیمت اوراق'!I26</f>
        <v>913829539</v>
      </c>
      <c r="F39" s="257"/>
      <c r="G39" s="256">
        <f>'درآمد ناشی از فروش'!I40</f>
        <v>470243234</v>
      </c>
      <c r="H39" s="256"/>
      <c r="I39" s="256">
        <f t="shared" si="2"/>
        <v>1384072773</v>
      </c>
      <c r="J39" s="258"/>
      <c r="K39" s="280">
        <f>I39/درآمد!F11</f>
        <v>2.4484774893573946E-3</v>
      </c>
      <c r="L39" s="280"/>
      <c r="M39" s="256">
        <v>0</v>
      </c>
      <c r="N39" s="260"/>
      <c r="O39" s="256">
        <f>'درآمد ناشی از تغییر قیمت اوراق'!Q26</f>
        <v>913829539</v>
      </c>
      <c r="P39" s="257"/>
      <c r="Q39" s="256">
        <f>'درآمد ناشی از فروش'!Q40</f>
        <v>470243234</v>
      </c>
      <c r="R39" s="256"/>
      <c r="S39" s="256">
        <f t="shared" si="3"/>
        <v>1384072773</v>
      </c>
      <c r="T39" s="260"/>
      <c r="U39" s="284">
        <f>S39/درآمد!F11</f>
        <v>2.4484774893573946E-3</v>
      </c>
      <c r="V39" s="260"/>
      <c r="X39" s="262"/>
    </row>
    <row r="40" spans="1:24" ht="30" customHeight="1">
      <c r="A40" s="247" t="s">
        <v>383</v>
      </c>
      <c r="B40" s="247"/>
      <c r="C40" s="247">
        <v>0</v>
      </c>
      <c r="D40" s="247"/>
      <c r="E40" s="256">
        <f>'درآمد ناشی از تغییر قیمت اوراق'!I51</f>
        <v>1173903</v>
      </c>
      <c r="F40" s="257"/>
      <c r="G40" s="256">
        <f>'درآمد ناشی از فروش'!I60</f>
        <v>194883068</v>
      </c>
      <c r="H40" s="256"/>
      <c r="I40" s="256">
        <f t="shared" si="2"/>
        <v>196056971</v>
      </c>
      <c r="J40" s="258"/>
      <c r="K40" s="280">
        <f>I40/درآمد!F11</f>
        <v>3.4683225440855888E-4</v>
      </c>
      <c r="L40" s="280"/>
      <c r="M40" s="256">
        <v>0</v>
      </c>
      <c r="N40" s="260"/>
      <c r="O40" s="256">
        <f>'درآمد ناشی از تغییر قیمت اوراق'!Q51</f>
        <v>1173903</v>
      </c>
      <c r="P40" s="257"/>
      <c r="Q40" s="256">
        <f>'درآمد ناشی از فروش'!Q60</f>
        <v>194883068</v>
      </c>
      <c r="R40" s="256"/>
      <c r="S40" s="256">
        <f t="shared" si="3"/>
        <v>196056971</v>
      </c>
      <c r="T40" s="260"/>
      <c r="U40" s="284">
        <f>S40/درآمد!F11</f>
        <v>3.4683225440855888E-4</v>
      </c>
      <c r="V40" s="260"/>
      <c r="X40" s="262"/>
    </row>
    <row r="41" spans="1:24" ht="30" customHeight="1">
      <c r="A41" s="247" t="s">
        <v>381</v>
      </c>
      <c r="B41" s="247"/>
      <c r="C41" s="247">
        <v>0</v>
      </c>
      <c r="D41" s="247"/>
      <c r="E41" s="256">
        <f>'درآمد ناشی از تغییر قیمت اوراق'!I30</f>
        <v>2433829</v>
      </c>
      <c r="F41" s="257"/>
      <c r="G41" s="256">
        <f>'درآمد ناشی از فروش'!I37</f>
        <v>-16688784</v>
      </c>
      <c r="H41" s="256"/>
      <c r="I41" s="256">
        <f t="shared" si="2"/>
        <v>-14254955</v>
      </c>
      <c r="J41" s="258"/>
      <c r="K41" s="281">
        <f>I41/درآمد!F11</f>
        <v>-2.521755872247235E-5</v>
      </c>
      <c r="L41" s="280"/>
      <c r="M41" s="256">
        <v>0</v>
      </c>
      <c r="N41" s="260"/>
      <c r="O41" s="256">
        <f>'درآمد ناشی از تغییر قیمت اوراق'!Q30</f>
        <v>2433829</v>
      </c>
      <c r="P41" s="257"/>
      <c r="Q41" s="256">
        <f>'درآمد ناشی از فروش'!Q37</f>
        <v>-16688784</v>
      </c>
      <c r="R41" s="256"/>
      <c r="S41" s="256">
        <f t="shared" si="3"/>
        <v>-14254955</v>
      </c>
      <c r="T41" s="260"/>
      <c r="U41" s="281">
        <f>S41/درآمد!F11</f>
        <v>-2.521755872247235E-5</v>
      </c>
      <c r="V41" s="260"/>
      <c r="X41" s="262"/>
    </row>
    <row r="42" spans="1:24" ht="30" customHeight="1">
      <c r="A42" s="247" t="s">
        <v>379</v>
      </c>
      <c r="B42" s="247"/>
      <c r="C42" s="247">
        <v>0</v>
      </c>
      <c r="D42" s="247"/>
      <c r="E42" s="256">
        <f>'درآمد ناشی از تغییر قیمت اوراق'!I33</f>
        <v>1366251529</v>
      </c>
      <c r="F42" s="257"/>
      <c r="G42" s="256">
        <f>'درآمد ناشی از فروش'!I38</f>
        <v>1006418578</v>
      </c>
      <c r="H42" s="256"/>
      <c r="I42" s="256">
        <f t="shared" si="2"/>
        <v>2372670107</v>
      </c>
      <c r="J42" s="258"/>
      <c r="K42" s="280">
        <f>I42/درآمد!F11</f>
        <v>4.1973438535812457E-3</v>
      </c>
      <c r="L42" s="280"/>
      <c r="M42" s="256">
        <v>0</v>
      </c>
      <c r="N42" s="260"/>
      <c r="O42" s="256">
        <f>'درآمد ناشی از تغییر قیمت اوراق'!Q33</f>
        <v>1366251529</v>
      </c>
      <c r="P42" s="257"/>
      <c r="Q42" s="256">
        <f>'درآمد ناشی از فروش'!Q38</f>
        <v>1006418578</v>
      </c>
      <c r="R42" s="256"/>
      <c r="S42" s="256">
        <f t="shared" si="3"/>
        <v>2372670107</v>
      </c>
      <c r="T42" s="260"/>
      <c r="U42" s="284">
        <f>S42/درآمد!F11</f>
        <v>4.1973438535812457E-3</v>
      </c>
      <c r="V42" s="260"/>
      <c r="X42" s="262"/>
    </row>
    <row r="43" spans="1:24" ht="30" customHeight="1">
      <c r="A43" s="247" t="s">
        <v>388</v>
      </c>
      <c r="B43" s="247"/>
      <c r="C43" s="247">
        <v>0</v>
      </c>
      <c r="D43" s="247"/>
      <c r="E43" s="256">
        <f>'درآمد ناشی از تغییر قیمت اوراق'!I41</f>
        <v>1048829</v>
      </c>
      <c r="F43" s="257"/>
      <c r="G43" s="256">
        <f>'درآمد ناشی از فروش'!I47</f>
        <v>586851512</v>
      </c>
      <c r="H43" s="256"/>
      <c r="I43" s="256">
        <f t="shared" si="2"/>
        <v>587900341</v>
      </c>
      <c r="J43" s="258"/>
      <c r="K43" s="280">
        <f>I43/درآمد!F11</f>
        <v>1.0400181110448274E-3</v>
      </c>
      <c r="L43" s="280"/>
      <c r="M43" s="256">
        <v>0</v>
      </c>
      <c r="N43" s="260"/>
      <c r="O43" s="256">
        <f>'درآمد ناشی از تغییر قیمت اوراق'!Q41</f>
        <v>1048829</v>
      </c>
      <c r="P43" s="257"/>
      <c r="Q43" s="256">
        <f>'درآمد ناشی از فروش'!Q47</f>
        <v>586851512</v>
      </c>
      <c r="R43" s="256"/>
      <c r="S43" s="256">
        <f t="shared" si="3"/>
        <v>587900341</v>
      </c>
      <c r="T43" s="260"/>
      <c r="U43" s="284">
        <f>S43/درآمد!F11</f>
        <v>1.0400181110448274E-3</v>
      </c>
      <c r="V43" s="260"/>
      <c r="X43" s="262"/>
    </row>
    <row r="44" spans="1:24" ht="30" customHeight="1">
      <c r="A44" s="247" t="s">
        <v>384</v>
      </c>
      <c r="B44" s="247"/>
      <c r="C44" s="247">
        <v>0</v>
      </c>
      <c r="D44" s="247"/>
      <c r="E44" s="256">
        <f>'درآمد ناشی از تغییر قیمت اوراق'!I38</f>
        <v>6025473</v>
      </c>
      <c r="F44" s="257"/>
      <c r="G44" s="256">
        <f>'درآمد ناشی از فروش'!I48</f>
        <v>71107421</v>
      </c>
      <c r="H44" s="256"/>
      <c r="I44" s="256">
        <f t="shared" si="2"/>
        <v>77132894</v>
      </c>
      <c r="J44" s="258"/>
      <c r="K44" s="280">
        <f>I44/درآمد!F11</f>
        <v>1.3645102940551093E-4</v>
      </c>
      <c r="L44" s="280"/>
      <c r="M44" s="256">
        <v>0</v>
      </c>
      <c r="N44" s="260"/>
      <c r="O44" s="256">
        <f>'درآمد ناشی از تغییر قیمت اوراق'!Q38</f>
        <v>6025473</v>
      </c>
      <c r="P44" s="257"/>
      <c r="Q44" s="256">
        <f>'درآمد ناشی از فروش'!Q48</f>
        <v>71107421</v>
      </c>
      <c r="R44" s="256"/>
      <c r="S44" s="256">
        <f t="shared" si="3"/>
        <v>77132894</v>
      </c>
      <c r="T44" s="260"/>
      <c r="U44" s="284">
        <f>S44/درآمد!F11</f>
        <v>1.3645102940551093E-4</v>
      </c>
      <c r="V44" s="260"/>
      <c r="X44" s="262"/>
    </row>
    <row r="45" spans="1:24" ht="30" customHeight="1">
      <c r="A45" s="247" t="s">
        <v>396</v>
      </c>
      <c r="B45" s="247"/>
      <c r="C45" s="247">
        <v>0</v>
      </c>
      <c r="D45" s="247"/>
      <c r="E45" s="256">
        <f>'درآمد ناشی از تغییر قیمت اوراق'!I27</f>
        <v>805207</v>
      </c>
      <c r="F45" s="257"/>
      <c r="G45" s="256">
        <f>'درآمد ناشی از فروش'!I49</f>
        <v>-5505640</v>
      </c>
      <c r="H45" s="256"/>
      <c r="I45" s="256">
        <f t="shared" si="2"/>
        <v>-4700433</v>
      </c>
      <c r="J45" s="258"/>
      <c r="K45" s="281">
        <f>I45/درآمد!F11</f>
        <v>-8.3152451339584633E-6</v>
      </c>
      <c r="L45" s="280"/>
      <c r="M45" s="256">
        <v>0</v>
      </c>
      <c r="N45" s="260"/>
      <c r="O45" s="256">
        <f>'درآمد ناشی از تغییر قیمت اوراق'!Q27</f>
        <v>805207</v>
      </c>
      <c r="P45" s="257"/>
      <c r="Q45" s="256">
        <f>'درآمد ناشی از فروش'!Q49</f>
        <v>-5505640</v>
      </c>
      <c r="R45" s="256"/>
      <c r="S45" s="256">
        <f t="shared" si="3"/>
        <v>-4700433</v>
      </c>
      <c r="T45" s="260"/>
      <c r="U45" s="281">
        <f>S45/درآمد!F11</f>
        <v>-8.3152451339584633E-6</v>
      </c>
      <c r="V45" s="260"/>
      <c r="X45" s="262"/>
    </row>
    <row r="46" spans="1:24" ht="30" customHeight="1">
      <c r="A46" s="247" t="s">
        <v>394</v>
      </c>
      <c r="B46" s="247"/>
      <c r="C46" s="247">
        <v>0</v>
      </c>
      <c r="D46" s="247"/>
      <c r="E46" s="256">
        <f>'درآمد ناشی از تغییر قیمت اوراق'!I50</f>
        <v>27196120</v>
      </c>
      <c r="F46" s="257"/>
      <c r="G46" s="256">
        <f>'درآمد ناشی از فروش'!I51</f>
        <v>681217819</v>
      </c>
      <c r="H46" s="256"/>
      <c r="I46" s="256">
        <f t="shared" si="2"/>
        <v>708413939</v>
      </c>
      <c r="J46" s="258"/>
      <c r="K46" s="280">
        <f>I46/درآمد!F11</f>
        <v>1.253211259281453E-3</v>
      </c>
      <c r="L46" s="280"/>
      <c r="M46" s="256">
        <v>0</v>
      </c>
      <c r="N46" s="260"/>
      <c r="O46" s="256">
        <f>'درآمد ناشی از تغییر قیمت اوراق'!Q50</f>
        <v>27196120</v>
      </c>
      <c r="P46" s="257"/>
      <c r="Q46" s="256">
        <f>'درآمد ناشی از فروش'!Q51</f>
        <v>681217819</v>
      </c>
      <c r="R46" s="256"/>
      <c r="S46" s="256">
        <f t="shared" si="3"/>
        <v>708413939</v>
      </c>
      <c r="T46" s="260"/>
      <c r="U46" s="284">
        <f>S46/درآمد!F11</f>
        <v>1.253211259281453E-3</v>
      </c>
      <c r="V46" s="260"/>
      <c r="X46" s="262"/>
    </row>
    <row r="47" spans="1:24" ht="30" customHeight="1">
      <c r="A47" s="247" t="s">
        <v>385</v>
      </c>
      <c r="B47" s="247"/>
      <c r="C47" s="247">
        <v>0</v>
      </c>
      <c r="D47" s="247"/>
      <c r="E47" s="256">
        <f>'درآمد ناشی از تغییر قیمت اوراق'!I46</f>
        <v>82829631</v>
      </c>
      <c r="F47" s="257"/>
      <c r="G47" s="256">
        <f>'درآمد ناشی از فروش'!I59</f>
        <v>1639557335</v>
      </c>
      <c r="H47" s="256"/>
      <c r="I47" s="256">
        <f t="shared" si="2"/>
        <v>1722386966</v>
      </c>
      <c r="J47" s="258"/>
      <c r="K47" s="280">
        <f>I47/درآمد!F11</f>
        <v>3.0469681916165982E-3</v>
      </c>
      <c r="L47" s="280"/>
      <c r="M47" s="256">
        <v>0</v>
      </c>
      <c r="N47" s="260"/>
      <c r="O47" s="256">
        <f>'درآمد ناشی از تغییر قیمت اوراق'!Q46</f>
        <v>82829631</v>
      </c>
      <c r="P47" s="257"/>
      <c r="Q47" s="256">
        <f>'درآمد ناشی از فروش'!Q59</f>
        <v>1639557335</v>
      </c>
      <c r="R47" s="256"/>
      <c r="S47" s="256">
        <f t="shared" si="3"/>
        <v>1722386966</v>
      </c>
      <c r="T47" s="260"/>
      <c r="U47" s="284">
        <f>S47/درآمد!F11</f>
        <v>3.0469681916165982E-3</v>
      </c>
      <c r="V47" s="260"/>
      <c r="X47" s="262"/>
    </row>
    <row r="48" spans="1:24" ht="30" customHeight="1">
      <c r="A48" s="247" t="s">
        <v>398</v>
      </c>
      <c r="B48" s="247"/>
      <c r="C48" s="247">
        <v>0</v>
      </c>
      <c r="D48" s="247"/>
      <c r="E48" s="256">
        <f>'درآمد ناشی از تغییر قیمت اوراق'!I44</f>
        <v>67467</v>
      </c>
      <c r="F48" s="257"/>
      <c r="G48" s="256">
        <f>'درآمد ناشی از فروش'!I43</f>
        <v>241920966</v>
      </c>
      <c r="H48" s="256"/>
      <c r="I48" s="256">
        <f t="shared" si="2"/>
        <v>241988433</v>
      </c>
      <c r="J48" s="258"/>
      <c r="K48" s="280">
        <f>I48/درآمد!F11</f>
        <v>4.2808676136379004E-4</v>
      </c>
      <c r="L48" s="280"/>
      <c r="M48" s="256">
        <v>0</v>
      </c>
      <c r="N48" s="260"/>
      <c r="O48" s="256">
        <f>'درآمد ناشی از تغییر قیمت اوراق'!Q44</f>
        <v>67467</v>
      </c>
      <c r="P48" s="257"/>
      <c r="Q48" s="256">
        <f>'درآمد ناشی از فروش'!Q43</f>
        <v>241920966</v>
      </c>
      <c r="R48" s="256"/>
      <c r="S48" s="256">
        <f t="shared" si="3"/>
        <v>241988433</v>
      </c>
      <c r="T48" s="260"/>
      <c r="U48" s="284">
        <f>S48/درآمد!F11</f>
        <v>4.2808676136379004E-4</v>
      </c>
      <c r="V48" s="260"/>
      <c r="X48" s="262"/>
    </row>
    <row r="49" spans="1:24" ht="30" customHeight="1">
      <c r="A49" s="247" t="s">
        <v>389</v>
      </c>
      <c r="B49" s="247"/>
      <c r="C49" s="247">
        <v>0</v>
      </c>
      <c r="D49" s="247"/>
      <c r="E49" s="256">
        <f>'درآمد ناشی از تغییر قیمت اوراق'!I43</f>
        <v>19044527</v>
      </c>
      <c r="F49" s="257"/>
      <c r="G49" s="256">
        <f>'درآمد ناشی از فروش'!I44</f>
        <v>1239044626</v>
      </c>
      <c r="H49" s="256"/>
      <c r="I49" s="256">
        <f t="shared" si="2"/>
        <v>1258089153</v>
      </c>
      <c r="J49" s="258"/>
      <c r="K49" s="280">
        <f>I49/درآمد!F11</f>
        <v>2.2256076637129332E-3</v>
      </c>
      <c r="L49" s="280"/>
      <c r="M49" s="256">
        <v>0</v>
      </c>
      <c r="N49" s="260"/>
      <c r="O49" s="256">
        <f>'درآمد ناشی از تغییر قیمت اوراق'!Q43</f>
        <v>19044527</v>
      </c>
      <c r="P49" s="257"/>
      <c r="Q49" s="256">
        <f>'درآمد ناشی از فروش'!Q44</f>
        <v>1239044626</v>
      </c>
      <c r="R49" s="256"/>
      <c r="S49" s="256">
        <f t="shared" si="3"/>
        <v>1258089153</v>
      </c>
      <c r="T49" s="260"/>
      <c r="U49" s="284">
        <f>S49/درآمد!F11</f>
        <v>2.2256076637129332E-3</v>
      </c>
      <c r="V49" s="260"/>
      <c r="X49" s="262"/>
    </row>
    <row r="50" spans="1:24" ht="30" customHeight="1">
      <c r="A50" s="247" t="s">
        <v>397</v>
      </c>
      <c r="B50" s="247"/>
      <c r="C50" s="247">
        <v>0</v>
      </c>
      <c r="D50" s="247"/>
      <c r="E50" s="256">
        <f>'درآمد ناشی از تغییر قیمت اوراق'!I42</f>
        <v>105521</v>
      </c>
      <c r="F50" s="257"/>
      <c r="G50" s="256">
        <f>'درآمد ناشی از فروش'!I45</f>
        <v>224132360</v>
      </c>
      <c r="H50" s="256"/>
      <c r="I50" s="256">
        <f t="shared" si="2"/>
        <v>224237881</v>
      </c>
      <c r="J50" s="258"/>
      <c r="K50" s="280">
        <f>I50/درآمد!F11</f>
        <v>3.9668535831367173E-4</v>
      </c>
      <c r="L50" s="280"/>
      <c r="M50" s="256">
        <v>0</v>
      </c>
      <c r="N50" s="260"/>
      <c r="O50" s="256">
        <f>'درآمد ناشی از تغییر قیمت اوراق'!Q42</f>
        <v>105521</v>
      </c>
      <c r="P50" s="257"/>
      <c r="Q50" s="256">
        <f>'درآمد ناشی از فروش'!Q45</f>
        <v>224132360</v>
      </c>
      <c r="R50" s="256"/>
      <c r="S50" s="256">
        <f t="shared" si="3"/>
        <v>224237881</v>
      </c>
      <c r="T50" s="260"/>
      <c r="U50" s="284">
        <f>S50/درآمد!F11</f>
        <v>3.9668535831367173E-4</v>
      </c>
      <c r="V50" s="260"/>
      <c r="X50" s="262"/>
    </row>
    <row r="51" spans="1:24" ht="30" customHeight="1">
      <c r="A51" s="247" t="s">
        <v>391</v>
      </c>
      <c r="B51" s="247"/>
      <c r="C51" s="247">
        <v>0</v>
      </c>
      <c r="D51" s="247"/>
      <c r="E51" s="256">
        <f>'درآمد ناشی از تغییر قیمت اوراق'!I47</f>
        <v>10688108</v>
      </c>
      <c r="F51" s="257"/>
      <c r="G51" s="256">
        <f>'درآمد ناشی از فروش'!I46</f>
        <v>685138279</v>
      </c>
      <c r="H51" s="256"/>
      <c r="I51" s="256">
        <f t="shared" si="2"/>
        <v>695826387</v>
      </c>
      <c r="J51" s="258"/>
      <c r="K51" s="280">
        <f>I51/درآمد!F11</f>
        <v>1.2309434000190298E-3</v>
      </c>
      <c r="L51" s="280"/>
      <c r="M51" s="256">
        <v>0</v>
      </c>
      <c r="N51" s="260"/>
      <c r="O51" s="256">
        <f>'درآمد ناشی از تغییر قیمت اوراق'!Q47</f>
        <v>10688108</v>
      </c>
      <c r="P51" s="257"/>
      <c r="Q51" s="256">
        <f>'درآمد ناشی از فروش'!Q46</f>
        <v>685138279</v>
      </c>
      <c r="R51" s="256"/>
      <c r="S51" s="256">
        <f t="shared" si="3"/>
        <v>695826387</v>
      </c>
      <c r="T51" s="260"/>
      <c r="U51" s="284">
        <f>S51/درآمد!F11</f>
        <v>1.2309434000190298E-3</v>
      </c>
      <c r="V51" s="260"/>
      <c r="X51" s="262"/>
    </row>
    <row r="52" spans="1:24" ht="30" customHeight="1">
      <c r="A52" s="247" t="s">
        <v>392</v>
      </c>
      <c r="B52" s="247"/>
      <c r="C52" s="247">
        <v>0</v>
      </c>
      <c r="D52" s="247"/>
      <c r="E52" s="256">
        <f>'درآمد ناشی از تغییر قیمت اوراق'!I25</f>
        <v>3816726</v>
      </c>
      <c r="F52" s="257"/>
      <c r="G52" s="256">
        <f>'درآمد ناشی از فروش'!I56</f>
        <v>7529492</v>
      </c>
      <c r="H52" s="256"/>
      <c r="I52" s="256">
        <f t="shared" si="2"/>
        <v>11346218</v>
      </c>
      <c r="J52" s="258"/>
      <c r="K52" s="280">
        <f>I52/درآمد!F11</f>
        <v>2.0071892102989647E-5</v>
      </c>
      <c r="L52" s="280"/>
      <c r="M52" s="256">
        <v>0</v>
      </c>
      <c r="N52" s="260"/>
      <c r="O52" s="256">
        <f>'درآمد ناشی از تغییر قیمت اوراق'!Q25</f>
        <v>3816726</v>
      </c>
      <c r="P52" s="257"/>
      <c r="Q52" s="256">
        <f>'درآمد ناشی از فروش'!Q56</f>
        <v>7529492</v>
      </c>
      <c r="R52" s="256"/>
      <c r="S52" s="256">
        <f t="shared" si="3"/>
        <v>11346218</v>
      </c>
      <c r="T52" s="260"/>
      <c r="U52" s="284">
        <f>S52/درآمد!F11</f>
        <v>2.0071892102989647E-5</v>
      </c>
      <c r="V52" s="260"/>
      <c r="X52" s="262"/>
    </row>
    <row r="53" spans="1:24" ht="30" customHeight="1">
      <c r="A53" s="247" t="s">
        <v>393</v>
      </c>
      <c r="B53" s="247"/>
      <c r="C53" s="247">
        <v>0</v>
      </c>
      <c r="D53" s="247"/>
      <c r="E53" s="256">
        <f>'درآمد ناشی از تغییر قیمت اوراق'!I35</f>
        <v>12456061</v>
      </c>
      <c r="F53" s="257"/>
      <c r="G53" s="256">
        <f>'درآمد ناشی از فروش'!I35</f>
        <v>270308286</v>
      </c>
      <c r="H53" s="256"/>
      <c r="I53" s="256">
        <f t="shared" si="2"/>
        <v>282764347</v>
      </c>
      <c r="J53" s="258"/>
      <c r="K53" s="280">
        <f>I53/درآمد!F11</f>
        <v>5.0022090740335895E-4</v>
      </c>
      <c r="L53" s="280"/>
      <c r="M53" s="256">
        <v>0</v>
      </c>
      <c r="N53" s="260"/>
      <c r="O53" s="256">
        <f>'درآمد ناشی از تغییر قیمت اوراق'!Q35</f>
        <v>12456061</v>
      </c>
      <c r="P53" s="257"/>
      <c r="Q53" s="256">
        <f>'درآمد ناشی از فروش'!Q35</f>
        <v>270308286</v>
      </c>
      <c r="R53" s="256"/>
      <c r="S53" s="256">
        <f t="shared" si="3"/>
        <v>282764347</v>
      </c>
      <c r="T53" s="260"/>
      <c r="U53" s="284">
        <f>S53/درآمد!F11</f>
        <v>5.0022090740335895E-4</v>
      </c>
      <c r="V53" s="260"/>
      <c r="X53" s="262"/>
    </row>
    <row r="54" spans="1:24" ht="30" customHeight="1">
      <c r="A54" s="247" t="s">
        <v>386</v>
      </c>
      <c r="B54" s="247"/>
      <c r="C54" s="247">
        <v>0</v>
      </c>
      <c r="D54" s="247"/>
      <c r="E54" s="256">
        <f>'درآمد ناشی از تغییر قیمت اوراق'!I52</f>
        <v>659925</v>
      </c>
      <c r="F54" s="257"/>
      <c r="G54" s="256">
        <f>'درآمد ناشی از فروش'!I36</f>
        <v>487446608</v>
      </c>
      <c r="H54" s="256"/>
      <c r="I54" s="256">
        <f t="shared" si="2"/>
        <v>488106533</v>
      </c>
      <c r="J54" s="258"/>
      <c r="K54" s="280">
        <f>I54/درآمد!F11</f>
        <v>8.6347906105279791E-4</v>
      </c>
      <c r="L54" s="280"/>
      <c r="M54" s="256">
        <v>0</v>
      </c>
      <c r="N54" s="260"/>
      <c r="O54" s="256">
        <f>'درآمد ناشی از تغییر قیمت اوراق'!Q52</f>
        <v>659925</v>
      </c>
      <c r="P54" s="257"/>
      <c r="Q54" s="256">
        <f>'درآمد ناشی از فروش'!Q36</f>
        <v>487446608</v>
      </c>
      <c r="R54" s="256"/>
      <c r="S54" s="256">
        <f t="shared" si="3"/>
        <v>488106533</v>
      </c>
      <c r="T54" s="260"/>
      <c r="U54" s="284">
        <f>S54/درآمد!F11</f>
        <v>8.6347906105279791E-4</v>
      </c>
      <c r="V54" s="260"/>
      <c r="X54" s="262"/>
    </row>
    <row r="55" spans="1:24" ht="30" customHeight="1">
      <c r="A55" s="247" t="s">
        <v>387</v>
      </c>
      <c r="B55" s="247"/>
      <c r="C55" s="247">
        <v>0</v>
      </c>
      <c r="D55" s="247"/>
      <c r="E55" s="256">
        <f>'درآمد ناشی از تغییر قیمت اوراق'!I53</f>
        <v>12177700</v>
      </c>
      <c r="F55" s="257"/>
      <c r="G55" s="256">
        <f>'درآمد ناشی از فروش'!I52</f>
        <v>1283454115</v>
      </c>
      <c r="H55" s="256"/>
      <c r="I55" s="256">
        <f t="shared" si="2"/>
        <v>1295631815</v>
      </c>
      <c r="J55" s="258"/>
      <c r="K55" s="280">
        <f>I55/درآمد!F11</f>
        <v>2.2920220637291334E-3</v>
      </c>
      <c r="L55" s="280"/>
      <c r="M55" s="256">
        <v>0</v>
      </c>
      <c r="N55" s="260"/>
      <c r="O55" s="256">
        <f>'درآمد ناشی از تغییر قیمت اوراق'!Q53</f>
        <v>12177700</v>
      </c>
      <c r="P55" s="257"/>
      <c r="Q55" s="256">
        <f>'درآمد ناشی از فروش'!Q52</f>
        <v>1283454115</v>
      </c>
      <c r="R55" s="256"/>
      <c r="S55" s="256">
        <f t="shared" si="3"/>
        <v>1295631815</v>
      </c>
      <c r="T55" s="260"/>
      <c r="U55" s="284">
        <f>S55/درآمد!F11</f>
        <v>2.2920220637291334E-3</v>
      </c>
      <c r="V55" s="260"/>
      <c r="X55" s="262"/>
    </row>
    <row r="56" spans="1:24" ht="30" customHeight="1">
      <c r="A56" s="247" t="s">
        <v>378</v>
      </c>
      <c r="B56" s="247"/>
      <c r="C56" s="247">
        <v>0</v>
      </c>
      <c r="D56" s="247"/>
      <c r="E56" s="256">
        <f>'درآمد ناشی از تغییر قیمت اوراق'!I32</f>
        <v>6187656</v>
      </c>
      <c r="F56" s="257"/>
      <c r="G56" s="256">
        <f>'درآمد ناشی از فروش'!I53</f>
        <v>33037631</v>
      </c>
      <c r="H56" s="256"/>
      <c r="I56" s="256">
        <f t="shared" si="2"/>
        <v>39225287</v>
      </c>
      <c r="J56" s="258"/>
      <c r="K56" s="280">
        <f>I56/درآمد!F11</f>
        <v>6.9391027774435706E-5</v>
      </c>
      <c r="L56" s="280"/>
      <c r="M56" s="256">
        <v>0</v>
      </c>
      <c r="N56" s="260"/>
      <c r="O56" s="256">
        <f>'درآمد ناشی از تغییر قیمت اوراق'!Q32</f>
        <v>6187656</v>
      </c>
      <c r="P56" s="257"/>
      <c r="Q56" s="256">
        <f>'درآمد ناشی از فروش'!Q53</f>
        <v>33037631</v>
      </c>
      <c r="R56" s="256"/>
      <c r="S56" s="256">
        <f t="shared" si="3"/>
        <v>39225287</v>
      </c>
      <c r="T56" s="260"/>
      <c r="U56" s="284">
        <f>S56/درآمد!F11</f>
        <v>6.9391027774435706E-5</v>
      </c>
      <c r="V56" s="260"/>
      <c r="X56" s="262"/>
    </row>
    <row r="57" spans="1:24" ht="30" customHeight="1">
      <c r="A57" s="247" t="s">
        <v>380</v>
      </c>
      <c r="B57" s="247"/>
      <c r="C57" s="247">
        <v>0</v>
      </c>
      <c r="D57" s="247"/>
      <c r="E57" s="256">
        <f>'درآمد ناشی از تغییر قیمت اوراق'!I45</f>
        <v>327240853</v>
      </c>
      <c r="F57" s="257"/>
      <c r="G57" s="256">
        <f>'درآمد ناشی از فروش'!I54</f>
        <v>1188441791</v>
      </c>
      <c r="H57" s="256"/>
      <c r="I57" s="256">
        <f t="shared" si="2"/>
        <v>1515682644</v>
      </c>
      <c r="J57" s="258"/>
      <c r="K57" s="280">
        <f>I57/درآمد!F11</f>
        <v>2.6813003674653587E-3</v>
      </c>
      <c r="L57" s="280"/>
      <c r="M57" s="256">
        <v>0</v>
      </c>
      <c r="N57" s="260"/>
      <c r="O57" s="256">
        <f>'درآمد ناشی از تغییر قیمت اوراق'!Q45</f>
        <v>327240853</v>
      </c>
      <c r="P57" s="257"/>
      <c r="Q57" s="256">
        <f>'درآمد ناشی از فروش'!Q54</f>
        <v>1188441791</v>
      </c>
      <c r="R57" s="256"/>
      <c r="S57" s="256">
        <f t="shared" si="3"/>
        <v>1515682644</v>
      </c>
      <c r="T57" s="260"/>
      <c r="U57" s="284">
        <f>S57/درآمد!F11</f>
        <v>2.6813003674653587E-3</v>
      </c>
      <c r="V57" s="260"/>
      <c r="X57" s="262"/>
    </row>
    <row r="58" spans="1:24" ht="30" customHeight="1">
      <c r="A58" s="247" t="s">
        <v>399</v>
      </c>
      <c r="B58" s="247"/>
      <c r="C58" s="247">
        <v>0</v>
      </c>
      <c r="D58" s="247"/>
      <c r="E58" s="256">
        <f>'درآمد ناشی از تغییر قیمت اوراق'!I54</f>
        <v>578</v>
      </c>
      <c r="F58" s="257"/>
      <c r="G58" s="256">
        <f>'درآمد ناشی از فروش'!I55</f>
        <v>11840158</v>
      </c>
      <c r="H58" s="256"/>
      <c r="I58" s="256">
        <f t="shared" si="2"/>
        <v>11840736</v>
      </c>
      <c r="J58" s="258"/>
      <c r="K58" s="280">
        <f>I58/درآمد!F11</f>
        <v>2.0946713293538447E-5</v>
      </c>
      <c r="L58" s="280"/>
      <c r="M58" s="256">
        <v>0</v>
      </c>
      <c r="N58" s="260"/>
      <c r="O58" s="256">
        <f>'درآمد ناشی از تغییر قیمت اوراق'!Q54</f>
        <v>578</v>
      </c>
      <c r="P58" s="257"/>
      <c r="Q58" s="256">
        <f>'درآمد ناشی از فروش'!Q55</f>
        <v>11840158</v>
      </c>
      <c r="R58" s="256"/>
      <c r="S58" s="256">
        <f t="shared" si="3"/>
        <v>11840736</v>
      </c>
      <c r="T58" s="260"/>
      <c r="U58" s="284">
        <f>S58/درآمد!F11</f>
        <v>2.0946713293538447E-5</v>
      </c>
      <c r="V58" s="260"/>
      <c r="X58" s="262"/>
    </row>
    <row r="59" spans="1:24" ht="30" customHeight="1">
      <c r="A59" s="247" t="s">
        <v>400</v>
      </c>
      <c r="B59" s="247"/>
      <c r="C59" s="247">
        <v>0</v>
      </c>
      <c r="D59" s="247"/>
      <c r="E59" s="256">
        <f>'درآمد ناشی از تغییر قیمت اوراق'!I31</f>
        <v>1193860168</v>
      </c>
      <c r="F59" s="257"/>
      <c r="G59" s="256">
        <v>0</v>
      </c>
      <c r="H59" s="256"/>
      <c r="I59" s="256">
        <f t="shared" si="2"/>
        <v>1193860168</v>
      </c>
      <c r="J59" s="258"/>
      <c r="K59" s="280">
        <f>I59/درآمد!F11</f>
        <v>2.1119841411607896E-3</v>
      </c>
      <c r="L59" s="280"/>
      <c r="M59" s="256">
        <v>0</v>
      </c>
      <c r="N59" s="260"/>
      <c r="O59" s="256">
        <f>'درآمد ناشی از تغییر قیمت اوراق'!Q31</f>
        <v>1193860168</v>
      </c>
      <c r="P59" s="257"/>
      <c r="Q59" s="256">
        <v>0</v>
      </c>
      <c r="R59" s="256"/>
      <c r="S59" s="256">
        <f t="shared" si="3"/>
        <v>1193860168</v>
      </c>
      <c r="T59" s="260"/>
      <c r="U59" s="284">
        <f>S59/درآمد!F11</f>
        <v>2.1119841411607896E-3</v>
      </c>
      <c r="V59" s="260"/>
      <c r="X59" s="262"/>
    </row>
    <row r="60" spans="1:24" ht="30" customHeight="1">
      <c r="A60" s="247" t="s">
        <v>401</v>
      </c>
      <c r="B60" s="247"/>
      <c r="C60" s="247">
        <v>0</v>
      </c>
      <c r="D60" s="247"/>
      <c r="E60" s="256">
        <f>'درآمد ناشی از تغییر قیمت اوراق'!I36</f>
        <v>10616560225</v>
      </c>
      <c r="F60" s="257"/>
      <c r="G60" s="256">
        <v>0</v>
      </c>
      <c r="H60" s="256"/>
      <c r="I60" s="256">
        <f t="shared" si="2"/>
        <v>10616560225</v>
      </c>
      <c r="J60" s="258"/>
      <c r="K60" s="280">
        <f>I60/درآمد!F11</f>
        <v>1.8781099688115588E-2</v>
      </c>
      <c r="L60" s="280"/>
      <c r="M60" s="256">
        <v>0</v>
      </c>
      <c r="N60" s="260"/>
      <c r="O60" s="256">
        <f>'درآمد ناشی از تغییر قیمت اوراق'!Q36</f>
        <v>10616560225</v>
      </c>
      <c r="P60" s="257"/>
      <c r="Q60" s="256">
        <v>0</v>
      </c>
      <c r="R60" s="256"/>
      <c r="S60" s="256">
        <f t="shared" si="3"/>
        <v>10616560225</v>
      </c>
      <c r="T60" s="260"/>
      <c r="U60" s="284">
        <f>S60/درآمد!F11</f>
        <v>1.8781099688115588E-2</v>
      </c>
      <c r="V60" s="260"/>
      <c r="X60" s="262"/>
    </row>
    <row r="61" spans="1:24" ht="30" customHeight="1">
      <c r="A61" s="247" t="s">
        <v>404</v>
      </c>
      <c r="B61" s="247"/>
      <c r="C61" s="247">
        <v>0</v>
      </c>
      <c r="D61" s="247"/>
      <c r="E61" s="256">
        <f>'درآمد ناشی از تغییر قیمت اوراق'!I37</f>
        <v>14683899282</v>
      </c>
      <c r="F61" s="257"/>
      <c r="G61" s="256">
        <v>0</v>
      </c>
      <c r="H61" s="256"/>
      <c r="I61" s="256">
        <f t="shared" si="2"/>
        <v>14683899282</v>
      </c>
      <c r="J61" s="258"/>
      <c r="K61" s="280">
        <f>I61/درآمد!F11</f>
        <v>2.5976377506537519E-2</v>
      </c>
      <c r="L61" s="280"/>
      <c r="M61" s="256">
        <v>0</v>
      </c>
      <c r="N61" s="260"/>
      <c r="O61" s="256">
        <f>'درآمد ناشی از تغییر قیمت اوراق'!Q37</f>
        <v>14683899282</v>
      </c>
      <c r="P61" s="257"/>
      <c r="Q61" s="256">
        <v>0</v>
      </c>
      <c r="R61" s="256"/>
      <c r="S61" s="256">
        <f t="shared" si="3"/>
        <v>14683899282</v>
      </c>
      <c r="T61" s="260"/>
      <c r="U61" s="284">
        <f>S61/درآمد!F11</f>
        <v>2.5976377506537519E-2</v>
      </c>
      <c r="V61" s="260"/>
      <c r="X61" s="262"/>
    </row>
    <row r="62" spans="1:24" ht="30" customHeight="1">
      <c r="A62" s="247" t="s">
        <v>402</v>
      </c>
      <c r="B62" s="247"/>
      <c r="C62" s="247">
        <v>0</v>
      </c>
      <c r="D62" s="247"/>
      <c r="E62" s="256">
        <f>'درآمد ناشی از تغییر قیمت اوراق'!I49</f>
        <v>5772749725</v>
      </c>
      <c r="F62" s="257"/>
      <c r="G62" s="256">
        <v>0</v>
      </c>
      <c r="H62" s="256"/>
      <c r="I62" s="256">
        <f t="shared" si="2"/>
        <v>5772749725</v>
      </c>
      <c r="J62" s="258"/>
      <c r="K62" s="280">
        <f>I62/درآمد!F11</f>
        <v>1.0212214291825096E-2</v>
      </c>
      <c r="L62" s="280"/>
      <c r="M62" s="256">
        <v>0</v>
      </c>
      <c r="N62" s="260"/>
      <c r="O62" s="256">
        <f>'درآمد ناشی از تغییر قیمت اوراق'!Q49</f>
        <v>5772749725</v>
      </c>
      <c r="P62" s="257"/>
      <c r="Q62" s="256">
        <v>0</v>
      </c>
      <c r="R62" s="256"/>
      <c r="S62" s="256">
        <f t="shared" si="3"/>
        <v>5772749725</v>
      </c>
      <c r="T62" s="260"/>
      <c r="U62" s="284">
        <f>S62/درآمد!F11</f>
        <v>1.0212214291825096E-2</v>
      </c>
      <c r="V62" s="260"/>
      <c r="X62" s="262"/>
    </row>
    <row r="63" spans="1:24" ht="30" customHeight="1">
      <c r="A63" s="247" t="s">
        <v>403</v>
      </c>
      <c r="B63" s="247"/>
      <c r="C63" s="247">
        <v>0</v>
      </c>
      <c r="D63" s="247"/>
      <c r="E63" s="256">
        <f>'درآمد ناشی از تغییر قیمت اوراق'!I55</f>
        <v>28824000</v>
      </c>
      <c r="F63" s="257"/>
      <c r="G63" s="256">
        <v>0</v>
      </c>
      <c r="H63" s="256"/>
      <c r="I63" s="256">
        <f t="shared" si="2"/>
        <v>28824000</v>
      </c>
      <c r="J63" s="258"/>
      <c r="K63" s="280">
        <f>I63/درآمد!F11</f>
        <v>5.0990754626482021E-5</v>
      </c>
      <c r="L63" s="280"/>
      <c r="M63" s="256">
        <v>0</v>
      </c>
      <c r="N63" s="260"/>
      <c r="O63" s="256">
        <f>'درآمد ناشی از تغییر قیمت اوراق'!Q55</f>
        <v>28824000</v>
      </c>
      <c r="P63" s="257"/>
      <c r="Q63" s="256">
        <v>0</v>
      </c>
      <c r="R63" s="256"/>
      <c r="S63" s="256">
        <f t="shared" si="3"/>
        <v>28824000</v>
      </c>
      <c r="T63" s="260"/>
      <c r="U63" s="284">
        <f>S63/درآمد!F11</f>
        <v>5.0990754626482021E-5</v>
      </c>
      <c r="V63" s="260"/>
      <c r="X63" s="262"/>
    </row>
    <row r="64" spans="1:24" ht="30" customHeight="1" thickBot="1">
      <c r="A64" s="155" t="s">
        <v>12</v>
      </c>
      <c r="B64" s="59"/>
      <c r="C64" s="229">
        <f>SUM(C8:C63)</f>
        <v>0</v>
      </c>
      <c r="D64" s="59"/>
      <c r="E64" s="237">
        <f>SUM(E8:E63)</f>
        <v>135267627189</v>
      </c>
      <c r="F64" s="157"/>
      <c r="G64" s="229">
        <f>SUM(G8:G63)</f>
        <v>78075672073</v>
      </c>
      <c r="H64" s="233"/>
      <c r="I64" s="237">
        <f>SUM(I8:I63)</f>
        <v>213343299262</v>
      </c>
      <c r="J64" s="78"/>
      <c r="K64" s="282">
        <f>SUM(K8:K63)</f>
        <v>0.37741242797227192</v>
      </c>
      <c r="L64" s="315"/>
      <c r="M64" s="229">
        <f>SUM(M8:M63)</f>
        <v>327600000</v>
      </c>
      <c r="N64" s="78"/>
      <c r="O64" s="229">
        <f>SUM(O8:O63)</f>
        <v>260230549089</v>
      </c>
      <c r="P64" s="233"/>
      <c r="Q64" s="229">
        <f>SUM(Q8:Q63)</f>
        <v>255999431021</v>
      </c>
      <c r="R64" s="233"/>
      <c r="S64" s="229">
        <f>SUM(S8:S63)</f>
        <v>516557580110</v>
      </c>
      <c r="T64" s="78"/>
      <c r="U64" s="282">
        <f>SUM(U8:U63)</f>
        <v>0.91381004780177399</v>
      </c>
      <c r="X64" s="262"/>
    </row>
    <row r="65" ht="30" customHeight="1" thickTop="1"/>
  </sheetData>
  <mergeCells count="30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</mergeCells>
  <pageMargins left="0.39" right="0.39" top="0.39" bottom="0.39" header="0" footer="0"/>
  <pageSetup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43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0" customWidth="1"/>
    <col min="6" max="6" width="1.28515625" style="230" customWidth="1"/>
    <col min="7" max="7" width="17.140625" style="230" customWidth="1"/>
    <col min="8" max="8" width="1.28515625" style="77" customWidth="1"/>
    <col min="9" max="9" width="19.28515625" style="230" customWidth="1"/>
    <col min="10" max="10" width="1.28515625" style="230" customWidth="1"/>
    <col min="11" max="11" width="19" style="230" customWidth="1"/>
    <col min="12" max="12" width="1.28515625" style="77" customWidth="1"/>
    <col min="13" max="13" width="21.28515625" style="230" bestFit="1" customWidth="1"/>
    <col min="14" max="14" width="1.28515625" style="77" customWidth="1"/>
    <col min="15" max="15" width="17.28515625" style="230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8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8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8" s="13" customFormat="1" ht="30" customHeight="1">
      <c r="A4" s="347" t="s">
        <v>146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</row>
    <row r="5" spans="1:18" ht="30" customHeight="1">
      <c r="C5" s="352" t="s">
        <v>89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18" ht="30" customHeight="1">
      <c r="A6" s="1" t="s">
        <v>94</v>
      </c>
      <c r="B6" s="11"/>
      <c r="C6" s="60" t="s">
        <v>95</v>
      </c>
      <c r="E6" s="227" t="s">
        <v>92</v>
      </c>
      <c r="G6" s="227" t="s">
        <v>93</v>
      </c>
      <c r="I6" s="227" t="s">
        <v>12</v>
      </c>
      <c r="K6" s="227" t="s">
        <v>95</v>
      </c>
      <c r="M6" s="227" t="s">
        <v>92</v>
      </c>
      <c r="O6" s="227" t="s">
        <v>93</v>
      </c>
      <c r="Q6" s="60" t="s">
        <v>12</v>
      </c>
    </row>
    <row r="7" spans="1:18" ht="30" customHeight="1">
      <c r="A7" s="4" t="s">
        <v>196</v>
      </c>
      <c r="B7" s="4"/>
      <c r="C7" s="200">
        <f>'درآمد اوراق بهادار'!G19</f>
        <v>13868423394</v>
      </c>
      <c r="D7" s="199"/>
      <c r="E7" s="228">
        <f>'درآمد ناشی از تغییر قیمت اوراق'!I56</f>
        <v>-360289486</v>
      </c>
      <c r="F7" s="232"/>
      <c r="G7" s="228">
        <v>0</v>
      </c>
      <c r="H7" s="199"/>
      <c r="I7" s="228">
        <f>C7+E7+G7</f>
        <v>13508133908</v>
      </c>
      <c r="J7" s="232"/>
      <c r="K7" s="200">
        <f>'درآمد اوراق بهادار'!M19</f>
        <v>227147448122</v>
      </c>
      <c r="L7" s="199"/>
      <c r="M7" s="228">
        <f>'درآمد ناشی از تغییر قیمت اوراق'!Q56</f>
        <v>-52633450477</v>
      </c>
      <c r="N7" s="232"/>
      <c r="O7" s="228">
        <v>-5386544</v>
      </c>
      <c r="P7" s="199"/>
      <c r="Q7" s="228">
        <f>K7+M7+O7</f>
        <v>174508611101</v>
      </c>
      <c r="R7" s="36"/>
    </row>
    <row r="8" spans="1:18" ht="30" customHeight="1">
      <c r="A8" s="4" t="s">
        <v>243</v>
      </c>
      <c r="B8" s="4"/>
      <c r="C8" s="200">
        <f>'درآمد اوراق بهادار'!G20</f>
        <v>4520403037</v>
      </c>
      <c r="D8" s="199"/>
      <c r="E8" s="228">
        <f>'درآمد ناشی از تغییر قیمت اوراق'!I57</f>
        <v>4697444376</v>
      </c>
      <c r="F8" s="232"/>
      <c r="G8" s="228">
        <v>0</v>
      </c>
      <c r="H8" s="199"/>
      <c r="I8" s="228">
        <f>C8+E8+G8</f>
        <v>9217847413</v>
      </c>
      <c r="J8" s="232"/>
      <c r="K8" s="200">
        <f>'درآمد اوراق بهادار'!M20</f>
        <v>29164326520</v>
      </c>
      <c r="L8" s="199"/>
      <c r="M8" s="228">
        <f>'درآمد ناشی از تغییر قیمت اوراق'!Q57</f>
        <v>5977505688</v>
      </c>
      <c r="N8" s="232"/>
      <c r="O8" s="228">
        <v>0</v>
      </c>
      <c r="P8" s="199"/>
      <c r="Q8" s="228">
        <f>K8+M8+O8</f>
        <v>35141832208</v>
      </c>
      <c r="R8" s="36"/>
    </row>
    <row r="9" spans="1:18" ht="30" customHeight="1">
      <c r="A9" s="4" t="s">
        <v>264</v>
      </c>
      <c r="B9" s="4"/>
      <c r="C9" s="200">
        <f>'درآمد اوراق بهادار'!G21</f>
        <v>2640979431</v>
      </c>
      <c r="D9" s="199"/>
      <c r="E9" s="228">
        <f>'درآمد ناشی از تغییر قیمت اوراق'!I66</f>
        <v>-3452230029</v>
      </c>
      <c r="F9" s="232"/>
      <c r="G9" s="228">
        <v>0</v>
      </c>
      <c r="H9" s="199"/>
      <c r="I9" s="228">
        <f t="shared" ref="I9:I16" si="0">C9+E9+G9</f>
        <v>-811250598</v>
      </c>
      <c r="J9" s="232"/>
      <c r="K9" s="200">
        <f>'درآمد اوراق بهادار'!M21</f>
        <v>29198679403</v>
      </c>
      <c r="L9" s="199"/>
      <c r="M9" s="228">
        <f>'درآمد ناشی از تغییر قیمت اوراق'!Q66</f>
        <v>-14920602517</v>
      </c>
      <c r="N9" s="232"/>
      <c r="O9" s="228">
        <v>0</v>
      </c>
      <c r="P9" s="199"/>
      <c r="Q9" s="228">
        <f t="shared" ref="Q9:Q16" si="1">K9+M9+O9</f>
        <v>14278076886</v>
      </c>
      <c r="R9" s="36"/>
    </row>
    <row r="10" spans="1:18" ht="30" customHeight="1">
      <c r="A10" s="4" t="s">
        <v>263</v>
      </c>
      <c r="B10" s="4"/>
      <c r="C10" s="200">
        <f>'درآمد اوراق بهادار'!G22</f>
        <v>4822798890</v>
      </c>
      <c r="D10" s="199"/>
      <c r="E10" s="228">
        <f>'درآمد ناشی از تغییر قیمت اوراق'!I65</f>
        <v>-20165668790</v>
      </c>
      <c r="F10" s="232"/>
      <c r="G10" s="228">
        <v>0</v>
      </c>
      <c r="H10" s="199"/>
      <c r="I10" s="228">
        <f t="shared" si="0"/>
        <v>-15342869900</v>
      </c>
      <c r="J10" s="232"/>
      <c r="K10" s="200">
        <f>'درآمد اوراق بهادار'!M22</f>
        <v>54585844453</v>
      </c>
      <c r="L10" s="199"/>
      <c r="M10" s="228">
        <f>'درآمد ناشی از تغییر قیمت اوراق'!Q65</f>
        <v>-30943788522</v>
      </c>
      <c r="N10" s="232"/>
      <c r="O10" s="228">
        <v>0</v>
      </c>
      <c r="P10" s="199"/>
      <c r="Q10" s="228">
        <f t="shared" si="1"/>
        <v>23642055931</v>
      </c>
      <c r="R10" s="36"/>
    </row>
    <row r="11" spans="1:18" ht="30" customHeight="1">
      <c r="A11" s="4" t="s">
        <v>280</v>
      </c>
      <c r="B11" s="4"/>
      <c r="C11" s="200">
        <f>'درآمد اوراق بهادار'!G23</f>
        <v>2262370726</v>
      </c>
      <c r="D11" s="199"/>
      <c r="E11" s="228">
        <f>'درآمد ناشی از تغییر قیمت اوراق'!I67</f>
        <v>2794779513</v>
      </c>
      <c r="F11" s="232"/>
      <c r="G11" s="228">
        <v>0</v>
      </c>
      <c r="H11" s="199"/>
      <c r="I11" s="228">
        <f t="shared" si="0"/>
        <v>5057150239</v>
      </c>
      <c r="J11" s="232"/>
      <c r="K11" s="200">
        <f>'درآمد اوراق بهادار'!Q23</f>
        <v>25142792217</v>
      </c>
      <c r="L11" s="199"/>
      <c r="M11" s="228">
        <f>'درآمد ناشی از تغییر قیمت اوراق'!Q67</f>
        <v>-11091252704</v>
      </c>
      <c r="N11" s="232"/>
      <c r="O11" s="228">
        <v>0</v>
      </c>
      <c r="P11" s="199"/>
      <c r="Q11" s="228">
        <f t="shared" si="1"/>
        <v>14051539513</v>
      </c>
      <c r="R11" s="36"/>
    </row>
    <row r="12" spans="1:18" ht="30" customHeight="1">
      <c r="A12" s="4" t="s">
        <v>296</v>
      </c>
      <c r="B12" s="4"/>
      <c r="C12" s="200">
        <f>'درآمد اوراق بهادار'!K24</f>
        <v>376891506</v>
      </c>
      <c r="D12" s="199"/>
      <c r="E12" s="228">
        <f>'درآمد ناشی از تغییر قیمت اوراق'!I68</f>
        <v>-1038865889</v>
      </c>
      <c r="F12" s="232"/>
      <c r="G12" s="228">
        <v>0</v>
      </c>
      <c r="H12" s="199"/>
      <c r="I12" s="228">
        <f t="shared" si="0"/>
        <v>-661974383</v>
      </c>
      <c r="J12" s="232"/>
      <c r="K12" s="200">
        <f>'درآمد اوراق بهادار'!Q24</f>
        <v>5114015055</v>
      </c>
      <c r="L12" s="199"/>
      <c r="M12" s="228">
        <f>'درآمد ناشی از تغییر قیمت اوراق'!Q68</f>
        <v>-2645995291</v>
      </c>
      <c r="N12" s="232"/>
      <c r="O12" s="228">
        <v>0</v>
      </c>
      <c r="P12" s="199"/>
      <c r="Q12" s="228">
        <f t="shared" si="1"/>
        <v>2468019764</v>
      </c>
      <c r="R12" s="36"/>
    </row>
    <row r="13" spans="1:18" ht="30" customHeight="1">
      <c r="A13" s="4" t="s">
        <v>297</v>
      </c>
      <c r="B13" s="4"/>
      <c r="C13" s="200">
        <f>'درآمد اوراق بهادار'!K25</f>
        <v>0</v>
      </c>
      <c r="D13" s="199"/>
      <c r="E13" s="228">
        <v>0</v>
      </c>
      <c r="F13" s="232"/>
      <c r="G13" s="228">
        <f>'درآمد ناشی از فروش'!I72</f>
        <v>0</v>
      </c>
      <c r="H13" s="199"/>
      <c r="I13" s="228">
        <f t="shared" si="0"/>
        <v>0</v>
      </c>
      <c r="J13" s="232"/>
      <c r="K13" s="200">
        <f>'درآمد اوراق بهادار'!Q25</f>
        <v>736463447</v>
      </c>
      <c r="L13" s="199"/>
      <c r="M13" s="228">
        <v>0</v>
      </c>
      <c r="N13" s="232"/>
      <c r="O13" s="228">
        <f>'درآمد ناشی از فروش'!Q72</f>
        <v>11642160781</v>
      </c>
      <c r="P13" s="199"/>
      <c r="Q13" s="228">
        <f t="shared" si="1"/>
        <v>12378624228</v>
      </c>
      <c r="R13" s="36"/>
    </row>
    <row r="14" spans="1:18" ht="30" customHeight="1">
      <c r="A14" s="4" t="s">
        <v>295</v>
      </c>
      <c r="B14" s="4"/>
      <c r="C14" s="200">
        <f>'درآمد اوراق بهادار'!K26</f>
        <v>4373623988</v>
      </c>
      <c r="D14" s="199"/>
      <c r="E14" s="228">
        <f>'درآمد ناشی از تغییر قیمت اوراق'!I69</f>
        <v>4465274687</v>
      </c>
      <c r="F14" s="232"/>
      <c r="G14" s="228">
        <v>0</v>
      </c>
      <c r="H14" s="199"/>
      <c r="I14" s="228">
        <f t="shared" si="0"/>
        <v>8838898675</v>
      </c>
      <c r="J14" s="232"/>
      <c r="K14" s="200">
        <f>'درآمد اوراق بهادار'!Q26</f>
        <v>45718117737</v>
      </c>
      <c r="L14" s="199"/>
      <c r="M14" s="228">
        <f>'درآمد ناشی از تغییر قیمت اوراق'!Q69</f>
        <v>-23135310727</v>
      </c>
      <c r="N14" s="232"/>
      <c r="O14" s="228">
        <v>0</v>
      </c>
      <c r="P14" s="199"/>
      <c r="Q14" s="228">
        <f t="shared" si="1"/>
        <v>22582807010</v>
      </c>
      <c r="R14" s="36"/>
    </row>
    <row r="15" spans="1:18" ht="30" customHeight="1">
      <c r="A15" s="4" t="s">
        <v>314</v>
      </c>
      <c r="B15" s="4"/>
      <c r="C15" s="200">
        <f>'درآمد اوراق بهادار'!K27</f>
        <v>8943452021</v>
      </c>
      <c r="D15" s="199"/>
      <c r="E15" s="228">
        <f>'درآمد ناشی از تغییر قیمت اوراق'!I70</f>
        <v>-246318491</v>
      </c>
      <c r="F15" s="232"/>
      <c r="G15" s="228">
        <v>0</v>
      </c>
      <c r="H15" s="199"/>
      <c r="I15" s="228">
        <f t="shared" si="0"/>
        <v>8697133530</v>
      </c>
      <c r="J15" s="232"/>
      <c r="K15" s="200">
        <f>'درآمد اوراق بهادار'!Q27</f>
        <v>18070145714</v>
      </c>
      <c r="L15" s="199"/>
      <c r="M15" s="228">
        <f>'درآمد ناشی از تغییر قیمت اوراق'!Q70</f>
        <v>-12621577120</v>
      </c>
      <c r="N15" s="232"/>
      <c r="O15" s="228">
        <v>0</v>
      </c>
      <c r="P15" s="199"/>
      <c r="Q15" s="228">
        <f t="shared" si="1"/>
        <v>5448568594</v>
      </c>
      <c r="R15" s="36"/>
    </row>
    <row r="16" spans="1:18" ht="30" customHeight="1">
      <c r="A16" s="4" t="s">
        <v>371</v>
      </c>
      <c r="B16" s="4"/>
      <c r="C16" s="200">
        <f>'درآمد اوراق بهادار'!K28</f>
        <v>1300873084</v>
      </c>
      <c r="D16" s="199"/>
      <c r="E16" s="228">
        <f>'درآمد ناشی از تغییر قیمت اوراق'!I71</f>
        <v>527843138</v>
      </c>
      <c r="F16" s="232"/>
      <c r="G16" s="228">
        <v>0</v>
      </c>
      <c r="H16" s="199"/>
      <c r="I16" s="228">
        <f t="shared" si="0"/>
        <v>1828716222</v>
      </c>
      <c r="J16" s="232"/>
      <c r="K16" s="200">
        <f>'درآمد اوراق بهادار'!Q28</f>
        <v>1300873084</v>
      </c>
      <c r="L16" s="199"/>
      <c r="M16" s="228">
        <f>'درآمد ناشی از تغییر قیمت اوراق'!Q71</f>
        <v>527843138</v>
      </c>
      <c r="N16" s="232"/>
      <c r="O16" s="228">
        <v>0</v>
      </c>
      <c r="P16" s="199"/>
      <c r="Q16" s="228">
        <f t="shared" si="1"/>
        <v>1828716222</v>
      </c>
      <c r="R16" s="36"/>
    </row>
    <row r="17" spans="1:18" ht="30" customHeight="1">
      <c r="A17" s="4" t="s">
        <v>48</v>
      </c>
      <c r="B17" s="4"/>
      <c r="C17" s="200">
        <f>'درآمد اوراق بهادار'!G14</f>
        <v>0</v>
      </c>
      <c r="D17" s="199"/>
      <c r="E17" s="228">
        <v>0</v>
      </c>
      <c r="F17" s="232"/>
      <c r="G17" s="228">
        <v>0</v>
      </c>
      <c r="H17" s="199"/>
      <c r="I17" s="228">
        <f t="shared" ref="I17:I42" si="2">C17+E17+G17</f>
        <v>0</v>
      </c>
      <c r="J17" s="232"/>
      <c r="K17" s="200">
        <f>'درآمد اوراق بهادار'!M14</f>
        <v>23300660162</v>
      </c>
      <c r="L17" s="199"/>
      <c r="M17" s="228">
        <v>0</v>
      </c>
      <c r="N17" s="232"/>
      <c r="O17" s="228">
        <f>'درآمد ناشی از فروش'!Q80</f>
        <v>7816534625</v>
      </c>
      <c r="P17" s="199"/>
      <c r="Q17" s="228">
        <f t="shared" ref="Q17:Q42" si="3">K17+M17+O17</f>
        <v>31117194787</v>
      </c>
      <c r="R17" s="36"/>
    </row>
    <row r="18" spans="1:18" ht="30" customHeight="1">
      <c r="A18" s="371" t="s">
        <v>45</v>
      </c>
      <c r="B18" s="371"/>
      <c r="C18" s="200">
        <f>'درآمد اوراق بهادار'!G13</f>
        <v>10481655158</v>
      </c>
      <c r="D18" s="199"/>
      <c r="E18" s="228">
        <f>'درآمد ناشی از تغییر قیمت اوراق'!I58</f>
        <v>0</v>
      </c>
      <c r="F18" s="232"/>
      <c r="G18" s="228">
        <f>'درآمد ناشی از فروش'!I71</f>
        <v>0</v>
      </c>
      <c r="H18" s="199"/>
      <c r="I18" s="228">
        <f t="shared" si="2"/>
        <v>10481655158</v>
      </c>
      <c r="J18" s="232"/>
      <c r="K18" s="200">
        <f>'درآمد اوراق بهادار'!M13</f>
        <v>119085914081</v>
      </c>
      <c r="L18" s="199"/>
      <c r="M18" s="228">
        <f>'درآمد ناشی از تغییر قیمت اوراق'!Q58</f>
        <v>13136952634</v>
      </c>
      <c r="N18" s="232"/>
      <c r="O18" s="228">
        <f>'درآمد ناشی از فروش'!Q71</f>
        <v>149472905</v>
      </c>
      <c r="P18" s="199"/>
      <c r="Q18" s="228">
        <f t="shared" si="3"/>
        <v>132372339620</v>
      </c>
      <c r="R18" s="36">
        <v>130744897279</v>
      </c>
    </row>
    <row r="19" spans="1:18" ht="30" customHeight="1">
      <c r="A19" s="371" t="s">
        <v>135</v>
      </c>
      <c r="B19" s="371"/>
      <c r="C19" s="200">
        <v>0</v>
      </c>
      <c r="D19" s="199"/>
      <c r="E19" s="228">
        <v>0</v>
      </c>
      <c r="F19" s="232"/>
      <c r="G19" s="228">
        <f>'درآمد ناشی از فروش'!I86</f>
        <v>0</v>
      </c>
      <c r="H19" s="199"/>
      <c r="I19" s="228">
        <f t="shared" si="2"/>
        <v>0</v>
      </c>
      <c r="J19" s="232"/>
      <c r="K19" s="200">
        <v>0</v>
      </c>
      <c r="L19" s="199"/>
      <c r="M19" s="228">
        <v>0</v>
      </c>
      <c r="N19" s="232"/>
      <c r="O19" s="228">
        <f>'درآمد ناشی از فروش'!Q86</f>
        <v>59825549318</v>
      </c>
      <c r="P19" s="199"/>
      <c r="Q19" s="228">
        <f t="shared" si="3"/>
        <v>59825549318</v>
      </c>
      <c r="R19" s="36">
        <v>9251035768</v>
      </c>
    </row>
    <row r="20" spans="1:18" ht="30" customHeight="1">
      <c r="A20" s="371" t="s">
        <v>190</v>
      </c>
      <c r="B20" s="371"/>
      <c r="C20" s="200">
        <v>0</v>
      </c>
      <c r="D20" s="199"/>
      <c r="E20" s="228">
        <v>0</v>
      </c>
      <c r="F20" s="232"/>
      <c r="G20" s="228">
        <v>0</v>
      </c>
      <c r="H20" s="199"/>
      <c r="I20" s="228">
        <f t="shared" si="2"/>
        <v>0</v>
      </c>
      <c r="J20" s="232"/>
      <c r="K20" s="200">
        <v>0</v>
      </c>
      <c r="L20" s="199"/>
      <c r="M20" s="228">
        <v>0</v>
      </c>
      <c r="N20" s="232"/>
      <c r="O20" s="228">
        <f>'درآمد ناشی از فروش'!Q88</f>
        <v>201112293</v>
      </c>
      <c r="P20" s="199"/>
      <c r="Q20" s="228">
        <f t="shared" si="3"/>
        <v>201112293</v>
      </c>
      <c r="R20" s="36">
        <v>2252879222</v>
      </c>
    </row>
    <row r="21" spans="1:18" ht="30" customHeight="1">
      <c r="A21" s="371" t="s">
        <v>42</v>
      </c>
      <c r="B21" s="371"/>
      <c r="C21" s="200">
        <v>0</v>
      </c>
      <c r="D21" s="199"/>
      <c r="E21" s="228">
        <v>0</v>
      </c>
      <c r="F21" s="232"/>
      <c r="G21" s="228">
        <f>'درآمد ناشی از فروش'!I74</f>
        <v>0</v>
      </c>
      <c r="H21" s="199"/>
      <c r="I21" s="228">
        <f t="shared" si="2"/>
        <v>0</v>
      </c>
      <c r="J21" s="232"/>
      <c r="K21" s="200">
        <v>0</v>
      </c>
      <c r="L21" s="199"/>
      <c r="M21" s="228">
        <v>0</v>
      </c>
      <c r="N21" s="232"/>
      <c r="O21" s="228">
        <f>'درآمد ناشی از فروش'!Q74</f>
        <v>15699821968</v>
      </c>
      <c r="P21" s="199"/>
      <c r="Q21" s="228">
        <f t="shared" si="3"/>
        <v>15699821968</v>
      </c>
      <c r="R21" s="36">
        <v>2307954944</v>
      </c>
    </row>
    <row r="22" spans="1:18" ht="30" customHeight="1">
      <c r="A22" s="371" t="s">
        <v>41</v>
      </c>
      <c r="B22" s="371"/>
      <c r="C22" s="200">
        <v>0</v>
      </c>
      <c r="D22" s="199"/>
      <c r="E22" s="228">
        <v>0</v>
      </c>
      <c r="F22" s="232"/>
      <c r="G22" s="228">
        <f>'درآمد ناشی از فروش'!I81</f>
        <v>0</v>
      </c>
      <c r="H22" s="199"/>
      <c r="I22" s="228">
        <f t="shared" si="2"/>
        <v>0</v>
      </c>
      <c r="J22" s="232"/>
      <c r="K22" s="200">
        <v>0</v>
      </c>
      <c r="L22" s="199"/>
      <c r="M22" s="228">
        <v>0</v>
      </c>
      <c r="N22" s="232"/>
      <c r="O22" s="228">
        <f>'درآمد ناشی از فروش'!Q81</f>
        <v>22374280005</v>
      </c>
      <c r="P22" s="199"/>
      <c r="Q22" s="228">
        <f t="shared" si="3"/>
        <v>22374280005</v>
      </c>
      <c r="R22" s="36">
        <v>5727988726</v>
      </c>
    </row>
    <row r="23" spans="1:18" ht="30" customHeight="1">
      <c r="A23" s="371" t="s">
        <v>173</v>
      </c>
      <c r="B23" s="371"/>
      <c r="C23" s="200">
        <v>0</v>
      </c>
      <c r="D23" s="199"/>
      <c r="E23" s="228">
        <v>0</v>
      </c>
      <c r="F23" s="232"/>
      <c r="G23" s="228">
        <f>'درآمد ناشی از فروش'!I73</f>
        <v>0</v>
      </c>
      <c r="H23" s="199"/>
      <c r="I23" s="228">
        <f t="shared" si="2"/>
        <v>0</v>
      </c>
      <c r="J23" s="232"/>
      <c r="K23" s="200">
        <v>0</v>
      </c>
      <c r="L23" s="199"/>
      <c r="M23" s="228">
        <v>0</v>
      </c>
      <c r="N23" s="232"/>
      <c r="O23" s="228">
        <f>'درآمد ناشی از فروش'!Q73</f>
        <v>9521608961</v>
      </c>
      <c r="P23" s="199"/>
      <c r="Q23" s="228">
        <f t="shared" si="3"/>
        <v>9521608961</v>
      </c>
      <c r="R23" s="36">
        <v>3958477520</v>
      </c>
    </row>
    <row r="24" spans="1:18" ht="30" customHeight="1">
      <c r="A24" s="371" t="s">
        <v>96</v>
      </c>
      <c r="B24" s="371"/>
      <c r="C24" s="200">
        <v>0</v>
      </c>
      <c r="D24" s="199"/>
      <c r="E24" s="228">
        <v>0</v>
      </c>
      <c r="F24" s="232"/>
      <c r="G24" s="228">
        <v>0</v>
      </c>
      <c r="H24" s="199"/>
      <c r="I24" s="228">
        <f t="shared" si="2"/>
        <v>0</v>
      </c>
      <c r="J24" s="232"/>
      <c r="K24" s="200">
        <v>5181150</v>
      </c>
      <c r="L24" s="199"/>
      <c r="M24" s="228">
        <v>0</v>
      </c>
      <c r="N24" s="232"/>
      <c r="O24" s="228">
        <f>'درآمد ناشی از فروش'!Q87</f>
        <v>68087658</v>
      </c>
      <c r="P24" s="199"/>
      <c r="Q24" s="228">
        <f t="shared" si="3"/>
        <v>73268808</v>
      </c>
      <c r="R24" s="36">
        <v>5372821719</v>
      </c>
    </row>
    <row r="25" spans="1:18" ht="30" customHeight="1">
      <c r="A25" s="371" t="s">
        <v>97</v>
      </c>
      <c r="B25" s="371"/>
      <c r="C25" s="200">
        <v>0</v>
      </c>
      <c r="D25" s="199"/>
      <c r="E25" s="228">
        <v>0</v>
      </c>
      <c r="F25" s="232"/>
      <c r="G25" s="228">
        <f>'درآمد ناشی از فروش'!I75</f>
        <v>0</v>
      </c>
      <c r="H25" s="199"/>
      <c r="I25" s="228">
        <f t="shared" si="2"/>
        <v>0</v>
      </c>
      <c r="J25" s="232"/>
      <c r="K25" s="200">
        <v>0</v>
      </c>
      <c r="L25" s="199"/>
      <c r="M25" s="228">
        <v>0</v>
      </c>
      <c r="N25" s="232"/>
      <c r="O25" s="228">
        <f>'درآمد ناشی از فروش'!Q75</f>
        <v>1890165242</v>
      </c>
      <c r="P25" s="199"/>
      <c r="Q25" s="228">
        <f t="shared" si="3"/>
        <v>1890165242</v>
      </c>
      <c r="R25" s="36">
        <v>507917930</v>
      </c>
    </row>
    <row r="26" spans="1:18" ht="30" customHeight="1">
      <c r="A26" s="371" t="s">
        <v>313</v>
      </c>
      <c r="B26" s="371"/>
      <c r="C26" s="200">
        <f>'درآمد اوراق بهادار'!K29</f>
        <v>0</v>
      </c>
      <c r="D26" s="199"/>
      <c r="E26" s="228">
        <v>0</v>
      </c>
      <c r="F26" s="232"/>
      <c r="G26" s="228">
        <f>'درآمد ناشی از فروش'!I91</f>
        <v>0</v>
      </c>
      <c r="H26" s="199"/>
      <c r="I26" s="228">
        <f t="shared" si="2"/>
        <v>0</v>
      </c>
      <c r="J26" s="232"/>
      <c r="K26" s="200">
        <f>'درآمد اوراق بهادار'!Q29</f>
        <v>887066901</v>
      </c>
      <c r="L26" s="199"/>
      <c r="M26" s="228">
        <v>0</v>
      </c>
      <c r="N26" s="232"/>
      <c r="O26" s="228">
        <f>'درآمد ناشی از فروش'!Q91</f>
        <v>-106437500</v>
      </c>
      <c r="P26" s="199"/>
      <c r="Q26" s="228">
        <f t="shared" si="3"/>
        <v>780629401</v>
      </c>
      <c r="R26" s="36"/>
    </row>
    <row r="27" spans="1:18" ht="30" customHeight="1">
      <c r="A27" s="371" t="s">
        <v>227</v>
      </c>
      <c r="B27" s="371"/>
      <c r="C27" s="200">
        <f>'درآمد اوراق بهادار'!G17</f>
        <v>11019156360</v>
      </c>
      <c r="D27" s="199"/>
      <c r="E27" s="228">
        <f>'درآمد ناشی از تغییر قیمت اوراق'!I72</f>
        <v>4162335499</v>
      </c>
      <c r="F27" s="232"/>
      <c r="G27" s="228">
        <f>'درآمد ناشی از فروش'!I79</f>
        <v>0</v>
      </c>
      <c r="H27" s="199"/>
      <c r="I27" s="228">
        <f t="shared" si="2"/>
        <v>15181491859</v>
      </c>
      <c r="J27" s="232"/>
      <c r="K27" s="200">
        <f>'درآمد اوراق بهادار'!M17</f>
        <v>89887225692</v>
      </c>
      <c r="L27" s="199"/>
      <c r="M27" s="228">
        <f>'درآمد ناشی از تغییر قیمت اوراق'!Q72</f>
        <v>27006411413</v>
      </c>
      <c r="N27" s="232"/>
      <c r="O27" s="228">
        <f>'درآمد ناشی از فروش'!Q79</f>
        <v>-1629797</v>
      </c>
      <c r="P27" s="199"/>
      <c r="Q27" s="228">
        <f t="shared" si="3"/>
        <v>116892007308</v>
      </c>
      <c r="R27" s="36"/>
    </row>
    <row r="28" spans="1:18" ht="30" customHeight="1">
      <c r="A28" s="371" t="s">
        <v>244</v>
      </c>
      <c r="B28" s="371"/>
      <c r="C28" s="200">
        <f>'درآمد اوراق بهادار'!G16</f>
        <v>9926506910</v>
      </c>
      <c r="D28" s="199"/>
      <c r="E28" s="228">
        <f>'درآمد ناشی از تغییر قیمت اوراق'!I63</f>
        <v>-5193574457</v>
      </c>
      <c r="F28" s="232"/>
      <c r="G28" s="228">
        <v>0</v>
      </c>
      <c r="H28" s="199"/>
      <c r="I28" s="228">
        <f t="shared" si="2"/>
        <v>4732932453</v>
      </c>
      <c r="J28" s="232"/>
      <c r="K28" s="200">
        <f>'درآمد اوراق بهادار'!M16</f>
        <v>66117595641</v>
      </c>
      <c r="L28" s="199"/>
      <c r="M28" s="228">
        <f>'درآمد ناشی از تغییر قیمت اوراق'!Q63</f>
        <v>-280000000</v>
      </c>
      <c r="N28" s="232"/>
      <c r="O28" s="228">
        <v>0</v>
      </c>
      <c r="P28" s="199"/>
      <c r="Q28" s="228">
        <f t="shared" si="3"/>
        <v>65837595641</v>
      </c>
      <c r="R28" s="36"/>
    </row>
    <row r="29" spans="1:18" ht="30" customHeight="1">
      <c r="A29" s="371" t="s">
        <v>50</v>
      </c>
      <c r="B29" s="371"/>
      <c r="C29" s="200">
        <f>'درآمد اوراق بهادار'!G12</f>
        <v>0</v>
      </c>
      <c r="D29" s="199"/>
      <c r="E29" s="228">
        <v>0</v>
      </c>
      <c r="F29" s="232"/>
      <c r="G29" s="228">
        <f>'درآمد ناشی از فروش'!I89</f>
        <v>0</v>
      </c>
      <c r="H29" s="199"/>
      <c r="I29" s="228">
        <f t="shared" si="2"/>
        <v>0</v>
      </c>
      <c r="J29" s="232"/>
      <c r="K29" s="200">
        <f>'درآمد اوراق بهادار'!M12</f>
        <v>12366716186</v>
      </c>
      <c r="L29" s="199"/>
      <c r="M29" s="228">
        <v>0</v>
      </c>
      <c r="N29" s="232"/>
      <c r="O29" s="228">
        <f>'درآمد ناشی از فروش'!Q89</f>
        <v>5063196309</v>
      </c>
      <c r="P29" s="199"/>
      <c r="Q29" s="228">
        <f t="shared" si="3"/>
        <v>17429912495</v>
      </c>
      <c r="R29" s="36">
        <v>16962132172</v>
      </c>
    </row>
    <row r="30" spans="1:18" ht="30" customHeight="1">
      <c r="A30" s="371" t="s">
        <v>58</v>
      </c>
      <c r="B30" s="371"/>
      <c r="C30" s="200">
        <v>0</v>
      </c>
      <c r="D30" s="199"/>
      <c r="E30" s="228">
        <f>'درآمد ناشی از تغییر قیمت اوراق'!I62</f>
        <v>9212807811</v>
      </c>
      <c r="F30" s="232"/>
      <c r="G30" s="228">
        <f>'درآمد ناشی از فروش'!I84</f>
        <v>0</v>
      </c>
      <c r="H30" s="199"/>
      <c r="I30" s="228">
        <f t="shared" si="2"/>
        <v>9212807811</v>
      </c>
      <c r="J30" s="232"/>
      <c r="K30" s="200">
        <v>0</v>
      </c>
      <c r="L30" s="199"/>
      <c r="M30" s="228">
        <f>'درآمد ناشی از تغییر قیمت اوراق'!Q62</f>
        <v>73370721254</v>
      </c>
      <c r="N30" s="232"/>
      <c r="O30" s="228">
        <f>'درآمد ناشی از فروش'!Q84</f>
        <v>7309762063</v>
      </c>
      <c r="P30" s="199"/>
      <c r="Q30" s="228">
        <f t="shared" si="3"/>
        <v>80680483317</v>
      </c>
      <c r="R30" s="36">
        <v>6237880423</v>
      </c>
    </row>
    <row r="31" spans="1:18" ht="30" customHeight="1">
      <c r="A31" s="371" t="s">
        <v>151</v>
      </c>
      <c r="B31" s="371"/>
      <c r="C31" s="200">
        <v>0</v>
      </c>
      <c r="D31" s="199"/>
      <c r="E31" s="228">
        <v>0</v>
      </c>
      <c r="F31" s="232"/>
      <c r="G31" s="228">
        <f>'درآمد ناشی از فروش'!I85</f>
        <v>0</v>
      </c>
      <c r="H31" s="199"/>
      <c r="I31" s="228">
        <f t="shared" si="2"/>
        <v>0</v>
      </c>
      <c r="J31" s="232"/>
      <c r="K31" s="200">
        <v>0</v>
      </c>
      <c r="L31" s="199"/>
      <c r="M31" s="228">
        <v>0</v>
      </c>
      <c r="N31" s="232"/>
      <c r="O31" s="228">
        <f>'درآمد ناشی از فروش'!Q85</f>
        <v>12556360978</v>
      </c>
      <c r="P31" s="199"/>
      <c r="Q31" s="228">
        <f t="shared" si="3"/>
        <v>12556360978</v>
      </c>
      <c r="R31" s="36">
        <v>4385921064</v>
      </c>
    </row>
    <row r="32" spans="1:18" ht="30" customHeight="1">
      <c r="A32" s="371" t="s">
        <v>372</v>
      </c>
      <c r="B32" s="371"/>
      <c r="C32" s="200">
        <f>'درآمد اوراق بهادار'!K18</f>
        <v>8082660700</v>
      </c>
      <c r="D32" s="199"/>
      <c r="E32" s="228">
        <f>'درآمد ناشی از تغییر قیمت اوراق'!I74</f>
        <v>-271875000</v>
      </c>
      <c r="F32" s="232"/>
      <c r="G32" s="228">
        <v>0</v>
      </c>
      <c r="H32" s="199"/>
      <c r="I32" s="228">
        <f t="shared" si="2"/>
        <v>7810785700</v>
      </c>
      <c r="J32" s="232"/>
      <c r="K32" s="200">
        <f>'درآمد اوراق بهادار'!Q18</f>
        <v>8082660700</v>
      </c>
      <c r="L32" s="199"/>
      <c r="M32" s="228">
        <f>'درآمد ناشی از تغییر قیمت اوراق'!Q74</f>
        <v>-271875000</v>
      </c>
      <c r="N32" s="232"/>
      <c r="O32" s="228">
        <v>0</v>
      </c>
      <c r="P32" s="199"/>
      <c r="Q32" s="228">
        <f t="shared" si="3"/>
        <v>7810785700</v>
      </c>
      <c r="R32" s="36"/>
    </row>
    <row r="33" spans="1:18" ht="30" customHeight="1">
      <c r="A33" s="371" t="s">
        <v>154</v>
      </c>
      <c r="B33" s="371"/>
      <c r="C33" s="200">
        <f>'درآمد اوراق بهادار'!G7</f>
        <v>3562071917</v>
      </c>
      <c r="D33" s="199"/>
      <c r="E33" s="228">
        <v>0</v>
      </c>
      <c r="F33" s="232"/>
      <c r="G33" s="228">
        <v>0</v>
      </c>
      <c r="H33" s="199"/>
      <c r="I33" s="228">
        <f t="shared" si="2"/>
        <v>3562071917</v>
      </c>
      <c r="J33" s="232"/>
      <c r="K33" s="200">
        <f>'درآمد اوراق بهادار'!M7</f>
        <v>122962328519</v>
      </c>
      <c r="L33" s="199"/>
      <c r="M33" s="228">
        <v>0</v>
      </c>
      <c r="N33" s="232"/>
      <c r="O33" s="228">
        <v>0</v>
      </c>
      <c r="P33" s="199"/>
      <c r="Q33" s="228">
        <f t="shared" si="3"/>
        <v>122962328519</v>
      </c>
      <c r="R33" s="36">
        <v>35008347530</v>
      </c>
    </row>
    <row r="34" spans="1:18" ht="30" customHeight="1">
      <c r="A34" s="371" t="s">
        <v>291</v>
      </c>
      <c r="B34" s="371"/>
      <c r="C34" s="200">
        <f>'درآمد اوراق بهادار'!G15</f>
        <v>27647232960</v>
      </c>
      <c r="D34" s="199"/>
      <c r="E34" s="228">
        <v>0</v>
      </c>
      <c r="F34" s="232"/>
      <c r="G34" s="228">
        <v>0</v>
      </c>
      <c r="H34" s="199"/>
      <c r="I34" s="228">
        <f t="shared" si="2"/>
        <v>27647232960</v>
      </c>
      <c r="J34" s="232"/>
      <c r="K34" s="200">
        <f>'درآمد اوراق بهادار'!M15</f>
        <v>95923153338</v>
      </c>
      <c r="L34" s="199"/>
      <c r="M34" s="228">
        <v>0</v>
      </c>
      <c r="N34" s="232"/>
      <c r="O34" s="228">
        <v>0</v>
      </c>
      <c r="P34" s="199"/>
      <c r="Q34" s="228">
        <f t="shared" si="3"/>
        <v>95923153338</v>
      </c>
      <c r="R34" s="36"/>
    </row>
    <row r="35" spans="1:18" ht="30" customHeight="1">
      <c r="A35" s="371" t="s">
        <v>152</v>
      </c>
      <c r="B35" s="371"/>
      <c r="C35" s="200">
        <f>'درآمد اوراق بهادار'!G8</f>
        <v>9549761450</v>
      </c>
      <c r="D35" s="199"/>
      <c r="E35" s="228">
        <f>'درآمد ناشی از تغییر قیمت اوراق'!I64</f>
        <v>0</v>
      </c>
      <c r="F35" s="232"/>
      <c r="G35" s="228">
        <v>0</v>
      </c>
      <c r="H35" s="199"/>
      <c r="I35" s="228">
        <f t="shared" si="2"/>
        <v>9549761450</v>
      </c>
      <c r="J35" s="232"/>
      <c r="K35" s="200">
        <f>'درآمد اوراق بهادار'!M8</f>
        <v>151122600221</v>
      </c>
      <c r="L35" s="199"/>
      <c r="M35" s="228">
        <f>'درآمد ناشی از تغییر قیمت اوراق'!Q64</f>
        <v>-181250000</v>
      </c>
      <c r="N35" s="232"/>
      <c r="O35" s="228">
        <v>0</v>
      </c>
      <c r="P35" s="199"/>
      <c r="Q35" s="228">
        <f t="shared" si="3"/>
        <v>150941350221</v>
      </c>
      <c r="R35" s="36">
        <v>46406913359</v>
      </c>
    </row>
    <row r="36" spans="1:18" ht="30" customHeight="1">
      <c r="A36" s="371" t="s">
        <v>43</v>
      </c>
      <c r="B36" s="371"/>
      <c r="C36" s="200">
        <f>'درآمد اوراق بهادار'!G9</f>
        <v>0</v>
      </c>
      <c r="D36" s="199"/>
      <c r="E36" s="228">
        <v>0</v>
      </c>
      <c r="F36" s="232"/>
      <c r="G36" s="228">
        <f>'درآمد ناشی از فروش'!I78</f>
        <v>0</v>
      </c>
      <c r="H36" s="199"/>
      <c r="I36" s="228">
        <f t="shared" si="2"/>
        <v>0</v>
      </c>
      <c r="J36" s="232"/>
      <c r="K36" s="200">
        <f>'درآمد اوراق بهادار'!M9</f>
        <v>62468573558</v>
      </c>
      <c r="L36" s="199"/>
      <c r="M36" s="228">
        <v>0</v>
      </c>
      <c r="N36" s="232"/>
      <c r="O36" s="228">
        <f>'درآمد ناشی از فروش'!Q78</f>
        <v>-48978618750</v>
      </c>
      <c r="P36" s="199"/>
      <c r="Q36" s="228">
        <f t="shared" si="3"/>
        <v>13489954808</v>
      </c>
      <c r="R36" s="36">
        <v>161374645600</v>
      </c>
    </row>
    <row r="37" spans="1:18" ht="30" customHeight="1">
      <c r="A37" s="371" t="s">
        <v>55</v>
      </c>
      <c r="B37" s="371"/>
      <c r="C37" s="200">
        <f>'درآمد اوراق بهادار'!G10</f>
        <v>5500954850</v>
      </c>
      <c r="D37" s="199"/>
      <c r="E37" s="228">
        <f>'درآمد ناشی از تغییر قیمت اوراق'!I60</f>
        <v>0</v>
      </c>
      <c r="F37" s="232"/>
      <c r="G37" s="228">
        <v>0</v>
      </c>
      <c r="H37" s="199"/>
      <c r="I37" s="228">
        <f t="shared" si="2"/>
        <v>5500954850</v>
      </c>
      <c r="J37" s="232"/>
      <c r="K37" s="200">
        <f>'درآمد اوراق بهادار'!M10</f>
        <v>60863263596</v>
      </c>
      <c r="L37" s="199"/>
      <c r="M37" s="228">
        <f>'درآمد ناشی از تغییر قیمت اوراق'!Q60</f>
        <v>15918800000</v>
      </c>
      <c r="N37" s="232"/>
      <c r="O37" s="228">
        <v>0</v>
      </c>
      <c r="P37" s="199"/>
      <c r="Q37" s="228">
        <f t="shared" si="3"/>
        <v>76782063596</v>
      </c>
      <c r="R37" s="36">
        <v>56361067307</v>
      </c>
    </row>
    <row r="38" spans="1:18" ht="30" customHeight="1">
      <c r="A38" s="371" t="s">
        <v>53</v>
      </c>
      <c r="B38" s="371"/>
      <c r="C38" s="200">
        <f>'درآمد اوراق بهادار'!G11</f>
        <v>22734981</v>
      </c>
      <c r="D38" s="199"/>
      <c r="E38" s="228">
        <f>'درآمد ناشی از تغییر قیمت اوراق'!I59</f>
        <v>9187402</v>
      </c>
      <c r="F38" s="232"/>
      <c r="G38" s="228">
        <f>'درآمد ناشی از فروش'!I90</f>
        <v>0</v>
      </c>
      <c r="H38" s="199"/>
      <c r="I38" s="228">
        <f t="shared" si="2"/>
        <v>31922383</v>
      </c>
      <c r="J38" s="232"/>
      <c r="K38" s="200">
        <f>'درآمد اوراق بهادار'!M11</f>
        <v>7721408728</v>
      </c>
      <c r="L38" s="199"/>
      <c r="M38" s="228">
        <f>'درآمد ناشی از تغییر قیمت اوراق'!Q59</f>
        <v>63318852</v>
      </c>
      <c r="N38" s="232"/>
      <c r="O38" s="228">
        <f>'درآمد ناشی از فروش'!Q90</f>
        <v>2699412920</v>
      </c>
      <c r="P38" s="199"/>
      <c r="Q38" s="228">
        <f t="shared" si="3"/>
        <v>10484140500</v>
      </c>
      <c r="R38" s="36">
        <v>18809023283</v>
      </c>
    </row>
    <row r="39" spans="1:18" ht="30" customHeight="1">
      <c r="A39" s="371" t="s">
        <v>39</v>
      </c>
      <c r="B39" s="371"/>
      <c r="C39" s="200">
        <v>0</v>
      </c>
      <c r="D39" s="199"/>
      <c r="E39" s="228">
        <f>'درآمد ناشی از تغییر قیمت اوراق'!I61</f>
        <v>10688238609</v>
      </c>
      <c r="F39" s="232"/>
      <c r="G39" s="228">
        <f>'درآمد ناشی از فروش'!I83</f>
        <v>0</v>
      </c>
      <c r="H39" s="199"/>
      <c r="I39" s="228">
        <f t="shared" si="2"/>
        <v>10688238609</v>
      </c>
      <c r="J39" s="232"/>
      <c r="K39" s="200">
        <v>0</v>
      </c>
      <c r="L39" s="199"/>
      <c r="M39" s="228">
        <f>'درآمد ناشی از تغییر قیمت اوراق'!Q61</f>
        <v>87748819919</v>
      </c>
      <c r="N39" s="232"/>
      <c r="O39" s="228">
        <f>'درآمد ناشی از فروش'!Q83</f>
        <v>11691453063</v>
      </c>
      <c r="P39" s="199"/>
      <c r="Q39" s="228">
        <f t="shared" si="3"/>
        <v>99440272982</v>
      </c>
      <c r="R39" s="36">
        <v>10108691348</v>
      </c>
    </row>
    <row r="40" spans="1:18" ht="30" customHeight="1">
      <c r="A40" s="371" t="s">
        <v>262</v>
      </c>
      <c r="B40" s="371"/>
      <c r="C40" s="200">
        <v>0</v>
      </c>
      <c r="D40" s="199"/>
      <c r="E40" s="228">
        <v>0</v>
      </c>
      <c r="F40" s="232"/>
      <c r="G40" s="228">
        <f>'درآمد ناشی از فروش'!I76</f>
        <v>0</v>
      </c>
      <c r="H40" s="199"/>
      <c r="I40" s="228">
        <f t="shared" si="2"/>
        <v>0</v>
      </c>
      <c r="J40" s="232"/>
      <c r="K40" s="200">
        <v>0</v>
      </c>
      <c r="L40" s="199"/>
      <c r="M40" s="228">
        <v>0</v>
      </c>
      <c r="N40" s="232"/>
      <c r="O40" s="228">
        <f>'درآمد ناشی از فروش'!Q76</f>
        <v>73087242</v>
      </c>
      <c r="P40" s="199"/>
      <c r="Q40" s="228">
        <f t="shared" si="3"/>
        <v>73087242</v>
      </c>
      <c r="R40" s="36"/>
    </row>
    <row r="41" spans="1:18" ht="30" customHeight="1">
      <c r="A41" s="371" t="s">
        <v>36</v>
      </c>
      <c r="B41" s="371"/>
      <c r="C41" s="200">
        <v>0</v>
      </c>
      <c r="D41" s="199"/>
      <c r="E41" s="228">
        <v>0</v>
      </c>
      <c r="F41" s="232"/>
      <c r="G41" s="228">
        <f>'درآمد ناشی از فروش'!I82</f>
        <v>0</v>
      </c>
      <c r="H41" s="199"/>
      <c r="I41" s="228">
        <f t="shared" si="2"/>
        <v>0</v>
      </c>
      <c r="J41" s="232"/>
      <c r="K41" s="200">
        <v>0</v>
      </c>
      <c r="L41" s="199"/>
      <c r="M41" s="228">
        <v>0</v>
      </c>
      <c r="N41" s="232"/>
      <c r="O41" s="228">
        <f>'درآمد ناشی از فروش'!Q82</f>
        <v>81521556125</v>
      </c>
      <c r="P41" s="199"/>
      <c r="Q41" s="228">
        <f t="shared" si="3"/>
        <v>81521556125</v>
      </c>
      <c r="R41" s="36">
        <v>2439780297</v>
      </c>
    </row>
    <row r="42" spans="1:18" ht="30" customHeight="1">
      <c r="A42" s="371" t="s">
        <v>373</v>
      </c>
      <c r="B42" s="371"/>
      <c r="C42" s="200">
        <v>0</v>
      </c>
      <c r="D42" s="199"/>
      <c r="E42" s="228">
        <f>'درآمد ناشی از تغییر قیمت اوراق'!I73</f>
        <v>15926476</v>
      </c>
      <c r="F42" s="232"/>
      <c r="G42" s="228">
        <v>0</v>
      </c>
      <c r="H42" s="199"/>
      <c r="I42" s="228">
        <f t="shared" si="2"/>
        <v>15926476</v>
      </c>
      <c r="J42" s="232"/>
      <c r="K42" s="200">
        <v>0</v>
      </c>
      <c r="L42" s="199"/>
      <c r="M42" s="228">
        <f>'درآمد ناشی از تغییر قیمت اوراق'!Q73</f>
        <v>15926476</v>
      </c>
      <c r="N42" s="232"/>
      <c r="O42" s="228">
        <v>0</v>
      </c>
      <c r="P42" s="199"/>
      <c r="Q42" s="228">
        <f t="shared" si="3"/>
        <v>15926476</v>
      </c>
      <c r="R42" s="36"/>
    </row>
    <row r="43" spans="1:18" s="22" customFormat="1" ht="30" customHeight="1" thickBot="1">
      <c r="A43" s="11" t="s">
        <v>12</v>
      </c>
      <c r="B43" s="11"/>
      <c r="C43" s="201">
        <f>SUM(C7:C42)</f>
        <v>128902551363</v>
      </c>
      <c r="D43" s="202"/>
      <c r="E43" s="231">
        <f>SUM(E7:E41)</f>
        <v>5829088893</v>
      </c>
      <c r="F43" s="233"/>
      <c r="G43" s="229">
        <f>SUM(G7:G41)</f>
        <v>0</v>
      </c>
      <c r="H43" s="202"/>
      <c r="I43" s="229">
        <f>SUM(I7:I41)</f>
        <v>134731640256</v>
      </c>
      <c r="J43" s="233"/>
      <c r="K43" s="229">
        <f>SUM(K7:K42)</f>
        <v>1256973054225</v>
      </c>
      <c r="L43" s="202"/>
      <c r="M43" s="231">
        <f>SUM(M7:M41)</f>
        <v>75025270540</v>
      </c>
      <c r="N43" s="202"/>
      <c r="O43" s="229">
        <f>SUM(O7:O41)</f>
        <v>201011549865</v>
      </c>
      <c r="P43" s="202"/>
      <c r="Q43" s="201">
        <f>SUM(Q7:Q41)</f>
        <v>1533009874630</v>
      </c>
    </row>
  </sheetData>
  <mergeCells count="31">
    <mergeCell ref="A18:B18"/>
    <mergeCell ref="A19:B19"/>
    <mergeCell ref="A20:B20"/>
    <mergeCell ref="A21:B21"/>
    <mergeCell ref="A1:Q1"/>
    <mergeCell ref="A2:Q2"/>
    <mergeCell ref="A3:Q3"/>
    <mergeCell ref="C5:I5"/>
    <mergeCell ref="K5:Q5"/>
    <mergeCell ref="A4:Q4"/>
    <mergeCell ref="A22:B22"/>
    <mergeCell ref="A23:B23"/>
    <mergeCell ref="A24:B24"/>
    <mergeCell ref="A25:B25"/>
    <mergeCell ref="A36:B36"/>
    <mergeCell ref="A27:B27"/>
    <mergeCell ref="A28:B28"/>
    <mergeCell ref="A34:B34"/>
    <mergeCell ref="A26:B26"/>
    <mergeCell ref="A29:B29"/>
    <mergeCell ref="A30:B30"/>
    <mergeCell ref="A31:B31"/>
    <mergeCell ref="A33:B33"/>
    <mergeCell ref="A35:B35"/>
    <mergeCell ref="A32:B32"/>
    <mergeCell ref="A42:B42"/>
    <mergeCell ref="A39:B39"/>
    <mergeCell ref="A41:B41"/>
    <mergeCell ref="A37:B37"/>
    <mergeCell ref="A38:B38"/>
    <mergeCell ref="A40:B40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101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39" t="s">
        <v>0</v>
      </c>
      <c r="B1" s="339"/>
      <c r="C1" s="339"/>
      <c r="D1" s="339"/>
      <c r="E1" s="339"/>
      <c r="F1" s="339"/>
      <c r="G1" s="18"/>
      <c r="L1" s="63"/>
      <c r="M1" s="63"/>
    </row>
    <row r="2" spans="1:13" ht="30" customHeight="1">
      <c r="A2" s="339" t="s">
        <v>78</v>
      </c>
      <c r="B2" s="339"/>
      <c r="C2" s="339"/>
      <c r="D2" s="339"/>
      <c r="E2" s="339"/>
      <c r="F2" s="339"/>
      <c r="G2" s="18"/>
      <c r="L2" s="64"/>
      <c r="M2" s="65"/>
    </row>
    <row r="3" spans="1:13" ht="30" customHeight="1">
      <c r="A3" s="339" t="s">
        <v>366</v>
      </c>
      <c r="B3" s="339"/>
      <c r="C3" s="339"/>
      <c r="D3" s="339"/>
      <c r="E3" s="339"/>
      <c r="F3" s="339"/>
      <c r="G3" s="18"/>
      <c r="L3" s="66"/>
      <c r="M3" s="67"/>
    </row>
    <row r="4" spans="1:13" s="13" customFormat="1" ht="30" customHeight="1">
      <c r="A4" s="347" t="s">
        <v>147</v>
      </c>
      <c r="B4" s="347"/>
      <c r="C4" s="347"/>
      <c r="D4" s="347"/>
      <c r="E4" s="347"/>
      <c r="F4" s="347"/>
      <c r="G4" s="16"/>
      <c r="L4" s="66"/>
      <c r="M4" s="67"/>
    </row>
    <row r="5" spans="1:13" ht="34.5" customHeight="1">
      <c r="D5" s="60" t="s">
        <v>89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94" t="s">
        <v>106</v>
      </c>
      <c r="B6" s="394"/>
      <c r="D6" s="61" t="s">
        <v>121</v>
      </c>
      <c r="F6" s="6" t="s">
        <v>149</v>
      </c>
      <c r="L6" s="66"/>
      <c r="M6" s="67"/>
    </row>
    <row r="7" spans="1:13" ht="30" customHeight="1">
      <c r="A7" s="335" t="s">
        <v>332</v>
      </c>
      <c r="B7" s="335"/>
      <c r="D7" s="168">
        <v>40372</v>
      </c>
      <c r="E7" s="168"/>
      <c r="F7" s="169">
        <v>403392</v>
      </c>
      <c r="G7" s="32"/>
      <c r="L7" s="66"/>
      <c r="M7" s="67"/>
    </row>
    <row r="8" spans="1:13" ht="30" customHeight="1">
      <c r="A8" s="335" t="s">
        <v>333</v>
      </c>
      <c r="B8" s="335"/>
      <c r="D8" s="168">
        <v>40628</v>
      </c>
      <c r="E8" s="168"/>
      <c r="F8" s="168">
        <v>350334</v>
      </c>
      <c r="G8" s="32"/>
      <c r="L8" s="66"/>
      <c r="M8" s="67"/>
    </row>
    <row r="9" spans="1:13" ht="30" customHeight="1">
      <c r="A9" s="335" t="s">
        <v>334</v>
      </c>
      <c r="B9" s="335"/>
      <c r="D9" s="168">
        <v>130130965</v>
      </c>
      <c r="E9" s="168"/>
      <c r="F9" s="168">
        <v>17688671486</v>
      </c>
      <c r="G9" s="32"/>
      <c r="L9" s="66"/>
      <c r="M9" s="67"/>
    </row>
    <row r="10" spans="1:13" ht="30" customHeight="1">
      <c r="A10" s="335" t="s">
        <v>193</v>
      </c>
      <c r="B10" s="335"/>
      <c r="D10" s="168">
        <v>0</v>
      </c>
      <c r="E10" s="168"/>
      <c r="F10" s="168">
        <v>44644</v>
      </c>
      <c r="G10" s="32"/>
      <c r="L10" s="66"/>
      <c r="M10" s="67"/>
    </row>
    <row r="11" spans="1:13" ht="30" customHeight="1">
      <c r="A11" s="335" t="s">
        <v>335</v>
      </c>
      <c r="B11" s="335"/>
      <c r="D11" s="168">
        <v>0</v>
      </c>
      <c r="E11" s="168"/>
      <c r="F11" s="168">
        <v>200482</v>
      </c>
      <c r="G11" s="32"/>
      <c r="L11" s="66"/>
      <c r="M11" s="67"/>
    </row>
    <row r="12" spans="1:13" ht="30" customHeight="1">
      <c r="A12" s="335" t="s">
        <v>336</v>
      </c>
      <c r="B12" s="335"/>
      <c r="D12" s="168">
        <v>70113</v>
      </c>
      <c r="E12" s="168"/>
      <c r="F12" s="168">
        <v>424989</v>
      </c>
      <c r="G12" s="32"/>
      <c r="L12" s="66"/>
      <c r="M12" s="67"/>
    </row>
    <row r="13" spans="1:13" ht="30" customHeight="1">
      <c r="A13" s="335" t="s">
        <v>337</v>
      </c>
      <c r="B13" s="335"/>
      <c r="D13" s="168">
        <v>0</v>
      </c>
      <c r="E13" s="168"/>
      <c r="F13" s="168">
        <v>39311</v>
      </c>
      <c r="G13" s="32"/>
      <c r="L13" s="66"/>
      <c r="M13" s="67"/>
    </row>
    <row r="14" spans="1:13" ht="30" customHeight="1">
      <c r="A14" s="335" t="s">
        <v>338</v>
      </c>
      <c r="B14" s="335"/>
      <c r="D14" s="168">
        <v>75087</v>
      </c>
      <c r="E14" s="168"/>
      <c r="F14" s="168">
        <v>885255</v>
      </c>
      <c r="G14" s="32"/>
      <c r="L14" s="66"/>
      <c r="M14" s="67"/>
    </row>
    <row r="15" spans="1:13" ht="30" customHeight="1">
      <c r="A15" s="335" t="s">
        <v>339</v>
      </c>
      <c r="B15" s="335"/>
      <c r="D15" s="168">
        <v>9684</v>
      </c>
      <c r="E15" s="168"/>
      <c r="F15" s="168">
        <v>107763</v>
      </c>
      <c r="G15" s="32"/>
    </row>
    <row r="16" spans="1:13" ht="30" customHeight="1">
      <c r="A16" s="335" t="s">
        <v>340</v>
      </c>
      <c r="B16" s="335"/>
      <c r="D16" s="168">
        <v>0</v>
      </c>
      <c r="E16" s="168"/>
      <c r="F16" s="168">
        <v>149693</v>
      </c>
      <c r="G16" s="32"/>
    </row>
    <row r="17" spans="1:6" ht="30" customHeight="1">
      <c r="A17" s="335" t="s">
        <v>341</v>
      </c>
      <c r="B17" s="335"/>
      <c r="D17" s="168">
        <v>44472</v>
      </c>
      <c r="E17" s="168"/>
      <c r="F17" s="168">
        <v>352239</v>
      </c>
    </row>
    <row r="18" spans="1:6" ht="30" customHeight="1">
      <c r="A18" s="335" t="s">
        <v>342</v>
      </c>
      <c r="B18" s="335"/>
      <c r="D18" s="168">
        <v>38718</v>
      </c>
      <c r="E18" s="168"/>
      <c r="F18" s="168">
        <v>489361</v>
      </c>
    </row>
    <row r="19" spans="1:6" ht="30" customHeight="1">
      <c r="A19" s="335" t="s">
        <v>343</v>
      </c>
      <c r="B19" s="335"/>
      <c r="D19" s="168">
        <v>0</v>
      </c>
      <c r="E19" s="168"/>
      <c r="F19" s="168">
        <v>4974058975</v>
      </c>
    </row>
    <row r="20" spans="1:6" ht="30" customHeight="1">
      <c r="A20" s="335" t="s">
        <v>344</v>
      </c>
      <c r="B20" s="335"/>
      <c r="D20" s="168">
        <v>45567</v>
      </c>
      <c r="E20" s="168"/>
      <c r="F20" s="168">
        <v>540405</v>
      </c>
    </row>
    <row r="21" spans="1:6" ht="30" customHeight="1">
      <c r="A21" s="335" t="s">
        <v>345</v>
      </c>
      <c r="B21" s="335"/>
      <c r="D21" s="168">
        <v>0</v>
      </c>
      <c r="E21" s="168"/>
      <c r="F21" s="168">
        <v>4167529144</v>
      </c>
    </row>
    <row r="22" spans="1:6" ht="30" customHeight="1">
      <c r="A22" s="335" t="s">
        <v>346</v>
      </c>
      <c r="B22" s="335"/>
      <c r="D22" s="168">
        <v>0</v>
      </c>
      <c r="E22" s="168"/>
      <c r="F22" s="168">
        <v>14879127310</v>
      </c>
    </row>
    <row r="23" spans="1:6" ht="30" customHeight="1">
      <c r="A23" s="335" t="s">
        <v>347</v>
      </c>
      <c r="B23" s="335"/>
      <c r="D23" s="168">
        <v>0</v>
      </c>
      <c r="E23" s="168"/>
      <c r="F23" s="168">
        <v>26373333317</v>
      </c>
    </row>
    <row r="24" spans="1:6" ht="30" customHeight="1">
      <c r="A24" s="335" t="s">
        <v>348</v>
      </c>
      <c r="B24" s="335"/>
      <c r="D24" s="168">
        <v>0</v>
      </c>
      <c r="E24" s="168"/>
      <c r="F24" s="168">
        <v>3943420568</v>
      </c>
    </row>
    <row r="25" spans="1:6" ht="30" customHeight="1">
      <c r="A25" s="335" t="s">
        <v>349</v>
      </c>
      <c r="B25" s="335"/>
      <c r="D25" s="168">
        <v>0</v>
      </c>
      <c r="E25" s="168"/>
      <c r="F25" s="168">
        <v>10053871110</v>
      </c>
    </row>
    <row r="26" spans="1:6" ht="30" customHeight="1">
      <c r="A26" s="335" t="s">
        <v>350</v>
      </c>
      <c r="B26" s="335"/>
      <c r="D26" s="168">
        <v>0</v>
      </c>
      <c r="E26" s="168"/>
      <c r="F26" s="168">
        <v>7789499355</v>
      </c>
    </row>
    <row r="27" spans="1:6" ht="30" customHeight="1">
      <c r="A27" s="335" t="s">
        <v>351</v>
      </c>
      <c r="B27" s="335"/>
      <c r="D27" s="168">
        <v>0</v>
      </c>
      <c r="E27" s="168"/>
      <c r="F27" s="168">
        <v>8378017555</v>
      </c>
    </row>
    <row r="28" spans="1:6" ht="30" customHeight="1">
      <c r="A28" s="335" t="s">
        <v>352</v>
      </c>
      <c r="B28" s="335"/>
      <c r="D28" s="168">
        <v>0</v>
      </c>
      <c r="E28" s="168"/>
      <c r="F28" s="168">
        <v>8576502695</v>
      </c>
    </row>
    <row r="29" spans="1:6" ht="30" customHeight="1">
      <c r="A29" s="335" t="s">
        <v>353</v>
      </c>
      <c r="B29" s="335"/>
      <c r="D29" s="168">
        <v>0</v>
      </c>
      <c r="E29" s="23"/>
      <c r="F29" s="168">
        <v>6987983305</v>
      </c>
    </row>
    <row r="30" spans="1:6" ht="30" customHeight="1">
      <c r="A30" s="335" t="s">
        <v>354</v>
      </c>
      <c r="B30" s="335"/>
      <c r="D30" s="168">
        <v>56917</v>
      </c>
      <c r="E30" s="23"/>
      <c r="F30" s="168">
        <v>6510173</v>
      </c>
    </row>
    <row r="31" spans="1:6" ht="30" customHeight="1">
      <c r="A31" s="335" t="s">
        <v>355</v>
      </c>
      <c r="B31" s="335"/>
      <c r="D31" s="168">
        <v>0</v>
      </c>
      <c r="E31" s="23"/>
      <c r="F31" s="168">
        <v>31804648568</v>
      </c>
    </row>
    <row r="32" spans="1:6" ht="30" customHeight="1">
      <c r="A32" s="335" t="s">
        <v>356</v>
      </c>
      <c r="B32" s="335"/>
      <c r="D32" s="168">
        <v>0</v>
      </c>
      <c r="E32" s="23"/>
      <c r="F32" s="168">
        <v>11739714752</v>
      </c>
    </row>
    <row r="33" spans="1:6" ht="30" customHeight="1">
      <c r="A33" s="335" t="s">
        <v>357</v>
      </c>
      <c r="B33" s="335"/>
      <c r="D33" s="168">
        <v>0</v>
      </c>
      <c r="E33" s="23"/>
      <c r="F33" s="168">
        <v>18017336552</v>
      </c>
    </row>
    <row r="34" spans="1:6" ht="30" customHeight="1">
      <c r="A34" s="335" t="s">
        <v>358</v>
      </c>
      <c r="B34" s="335"/>
      <c r="D34" s="168">
        <v>0</v>
      </c>
      <c r="E34" s="23"/>
      <c r="F34" s="168">
        <v>8302169548</v>
      </c>
    </row>
    <row r="35" spans="1:6" ht="30" customHeight="1">
      <c r="A35" s="335" t="s">
        <v>359</v>
      </c>
      <c r="B35" s="335"/>
      <c r="D35" s="168">
        <v>5374343777</v>
      </c>
      <c r="E35" s="23"/>
      <c r="F35" s="168">
        <v>126154931068</v>
      </c>
    </row>
    <row r="36" spans="1:6" ht="30" customHeight="1">
      <c r="A36" s="335" t="s">
        <v>360</v>
      </c>
      <c r="B36" s="335"/>
      <c r="D36" s="168">
        <v>0</v>
      </c>
      <c r="E36" s="23"/>
      <c r="F36" s="168">
        <v>62174829595</v>
      </c>
    </row>
    <row r="37" spans="1:6" ht="30" customHeight="1">
      <c r="A37" s="335" t="s">
        <v>361</v>
      </c>
      <c r="B37" s="335"/>
      <c r="D37" s="168">
        <v>0</v>
      </c>
      <c r="E37" s="23"/>
      <c r="F37" s="168">
        <v>97471072269</v>
      </c>
    </row>
    <row r="38" spans="1:6" ht="30" customHeight="1">
      <c r="A38" s="335" t="s">
        <v>362</v>
      </c>
      <c r="B38" s="335"/>
      <c r="D38" s="168">
        <v>0</v>
      </c>
      <c r="E38" s="23"/>
      <c r="F38" s="168">
        <v>31912512088</v>
      </c>
    </row>
    <row r="39" spans="1:6" ht="30" customHeight="1">
      <c r="A39" s="335" t="s">
        <v>363</v>
      </c>
      <c r="B39" s="335"/>
      <c r="D39" s="168">
        <v>0</v>
      </c>
      <c r="E39" s="23"/>
      <c r="F39" s="168">
        <v>20950350481</v>
      </c>
    </row>
    <row r="40" spans="1:6" ht="30" customHeight="1">
      <c r="A40" s="335" t="s">
        <v>202</v>
      </c>
      <c r="B40" s="335"/>
      <c r="D40" s="168">
        <v>64628</v>
      </c>
      <c r="E40" s="23"/>
      <c r="F40" s="168">
        <v>460343</v>
      </c>
    </row>
    <row r="41" spans="1:6" ht="30" customHeight="1">
      <c r="A41" s="335" t="s">
        <v>364</v>
      </c>
      <c r="B41" s="335"/>
      <c r="D41" s="168">
        <v>0</v>
      </c>
      <c r="E41" s="23"/>
      <c r="F41" s="168">
        <v>74416176066</v>
      </c>
    </row>
    <row r="42" spans="1:6" ht="30" customHeight="1">
      <c r="A42" s="335" t="s">
        <v>365</v>
      </c>
      <c r="B42" s="335"/>
      <c r="D42" s="168">
        <v>0</v>
      </c>
      <c r="E42" s="23"/>
      <c r="F42" s="168">
        <v>1711757956</v>
      </c>
    </row>
    <row r="43" spans="1:6" ht="30" customHeight="1">
      <c r="A43" s="335" t="s">
        <v>220</v>
      </c>
      <c r="B43" s="335"/>
      <c r="D43" s="168">
        <v>7515502275</v>
      </c>
      <c r="E43" s="23"/>
      <c r="F43" s="168">
        <v>68126849224</v>
      </c>
    </row>
    <row r="44" spans="1:6" ht="30" customHeight="1">
      <c r="A44" s="335" t="s">
        <v>221</v>
      </c>
      <c r="B44" s="335"/>
      <c r="D44" s="168">
        <v>0</v>
      </c>
      <c r="E44" s="23"/>
      <c r="F44" s="168">
        <v>37303833077</v>
      </c>
    </row>
    <row r="45" spans="1:6" ht="30" customHeight="1">
      <c r="A45" s="335" t="s">
        <v>231</v>
      </c>
      <c r="B45" s="335"/>
      <c r="D45" s="168">
        <v>7372602720</v>
      </c>
      <c r="E45" s="23"/>
      <c r="F45" s="168">
        <v>67893104498</v>
      </c>
    </row>
    <row r="46" spans="1:6" ht="30" customHeight="1">
      <c r="A46" s="335" t="s">
        <v>232</v>
      </c>
      <c r="B46" s="335"/>
      <c r="D46" s="168">
        <v>-612065</v>
      </c>
      <c r="E46" s="23"/>
      <c r="F46" s="168">
        <v>17511095854</v>
      </c>
    </row>
    <row r="47" spans="1:6" ht="30" customHeight="1">
      <c r="A47" s="335" t="s">
        <v>233</v>
      </c>
      <c r="B47" s="335"/>
      <c r="D47" s="168">
        <v>0</v>
      </c>
      <c r="E47" s="23"/>
      <c r="F47" s="168">
        <v>6389589024</v>
      </c>
    </row>
    <row r="48" spans="1:6" ht="30" customHeight="1">
      <c r="A48" s="335" t="s">
        <v>234</v>
      </c>
      <c r="B48" s="335"/>
      <c r="D48" s="168">
        <v>0</v>
      </c>
      <c r="E48" s="23"/>
      <c r="F48" s="168">
        <v>29013509355</v>
      </c>
    </row>
    <row r="49" spans="1:6" ht="30" customHeight="1">
      <c r="A49" s="335" t="s">
        <v>249</v>
      </c>
      <c r="B49" s="335"/>
      <c r="D49" s="168">
        <v>43031</v>
      </c>
      <c r="E49" s="23"/>
      <c r="F49" s="168">
        <v>164545</v>
      </c>
    </row>
    <row r="50" spans="1:6" ht="30" customHeight="1">
      <c r="A50" s="335" t="s">
        <v>250</v>
      </c>
      <c r="B50" s="335"/>
      <c r="D50" s="168">
        <v>0</v>
      </c>
      <c r="E50" s="23"/>
      <c r="F50" s="168">
        <v>43739753388</v>
      </c>
    </row>
    <row r="51" spans="1:6" ht="30" customHeight="1">
      <c r="A51" s="335" t="s">
        <v>251</v>
      </c>
      <c r="B51" s="335"/>
      <c r="D51" s="168">
        <v>-6008813</v>
      </c>
      <c r="E51" s="23"/>
      <c r="F51" s="168">
        <v>35678767240</v>
      </c>
    </row>
    <row r="52" spans="1:6" ht="30" customHeight="1">
      <c r="A52" s="335" t="s">
        <v>254</v>
      </c>
      <c r="B52" s="335"/>
      <c r="D52" s="168">
        <v>0</v>
      </c>
      <c r="E52" s="23"/>
      <c r="F52" s="168">
        <v>3465123269</v>
      </c>
    </row>
    <row r="53" spans="1:6" ht="30" customHeight="1">
      <c r="A53" s="335" t="s">
        <v>255</v>
      </c>
      <c r="B53" s="335"/>
      <c r="D53" s="168">
        <v>2457240635</v>
      </c>
      <c r="E53" s="23"/>
      <c r="F53" s="168">
        <v>14089862976</v>
      </c>
    </row>
    <row r="54" spans="1:6" ht="30" customHeight="1">
      <c r="A54" s="335" t="s">
        <v>256</v>
      </c>
      <c r="B54" s="335"/>
      <c r="D54" s="168">
        <v>7776042743</v>
      </c>
      <c r="E54" s="23"/>
      <c r="F54" s="168">
        <v>49285807356</v>
      </c>
    </row>
    <row r="55" spans="1:6" ht="30" customHeight="1">
      <c r="A55" s="335" t="s">
        <v>257</v>
      </c>
      <c r="B55" s="335"/>
      <c r="D55" s="168">
        <v>7618332349</v>
      </c>
      <c r="E55" s="23"/>
      <c r="F55" s="168">
        <v>40708757519</v>
      </c>
    </row>
    <row r="56" spans="1:6" ht="30" customHeight="1">
      <c r="A56" s="335" t="s">
        <v>258</v>
      </c>
      <c r="B56" s="335"/>
      <c r="D56" s="168">
        <v>0</v>
      </c>
      <c r="E56" s="23"/>
      <c r="F56" s="168">
        <v>8355616428</v>
      </c>
    </row>
    <row r="57" spans="1:6" ht="30" customHeight="1">
      <c r="A57" s="335" t="s">
        <v>259</v>
      </c>
      <c r="B57" s="335"/>
      <c r="D57" s="168">
        <v>2457534240</v>
      </c>
      <c r="E57" s="23"/>
      <c r="F57" s="168">
        <v>13106849292</v>
      </c>
    </row>
    <row r="58" spans="1:6" ht="30" customHeight="1">
      <c r="A58" s="335" t="s">
        <v>260</v>
      </c>
      <c r="B58" s="335"/>
      <c r="D58" s="168">
        <v>0</v>
      </c>
      <c r="E58" s="23"/>
      <c r="F58" s="168">
        <v>8355616428</v>
      </c>
    </row>
    <row r="59" spans="1:6" ht="30" customHeight="1">
      <c r="A59" s="335" t="s">
        <v>261</v>
      </c>
      <c r="B59" s="335"/>
      <c r="D59" s="168">
        <v>45411</v>
      </c>
      <c r="E59" s="23"/>
      <c r="F59" s="168">
        <v>165654</v>
      </c>
    </row>
    <row r="60" spans="1:6" ht="30" customHeight="1">
      <c r="A60" s="335" t="s">
        <v>269</v>
      </c>
      <c r="B60" s="335"/>
      <c r="D60" s="168">
        <v>4891786953</v>
      </c>
      <c r="E60" s="23"/>
      <c r="F60" s="168">
        <v>39039725983</v>
      </c>
    </row>
    <row r="61" spans="1:6" ht="30" customHeight="1">
      <c r="A61" s="335" t="s">
        <v>270</v>
      </c>
      <c r="B61" s="335"/>
      <c r="D61" s="168">
        <v>4076712300</v>
      </c>
      <c r="E61" s="23"/>
      <c r="F61" s="168">
        <v>21336849200</v>
      </c>
    </row>
    <row r="62" spans="1:6" ht="30" customHeight="1">
      <c r="A62" s="335" t="s">
        <v>271</v>
      </c>
      <c r="B62" s="335"/>
      <c r="D62" s="168">
        <v>2420317194</v>
      </c>
      <c r="E62" s="23"/>
      <c r="F62" s="168">
        <v>11699314995</v>
      </c>
    </row>
    <row r="63" spans="1:6" ht="30" customHeight="1">
      <c r="A63" s="335" t="s">
        <v>272</v>
      </c>
      <c r="B63" s="335"/>
      <c r="D63" s="168">
        <v>2545371442</v>
      </c>
      <c r="E63" s="23"/>
      <c r="F63" s="168">
        <v>12230136864</v>
      </c>
    </row>
    <row r="64" spans="1:6" ht="30" customHeight="1">
      <c r="A64" s="335" t="s">
        <v>273</v>
      </c>
      <c r="B64" s="335"/>
      <c r="D64" s="168">
        <v>6365644397</v>
      </c>
      <c r="E64" s="23"/>
      <c r="F64" s="168">
        <v>29513698613</v>
      </c>
    </row>
    <row r="65" spans="1:6" ht="30" customHeight="1">
      <c r="A65" s="335" t="s">
        <v>274</v>
      </c>
      <c r="B65" s="335"/>
      <c r="D65" s="168">
        <v>1655718205</v>
      </c>
      <c r="E65" s="23"/>
      <c r="F65" s="168">
        <v>7298698584</v>
      </c>
    </row>
    <row r="66" spans="1:6" ht="30" customHeight="1">
      <c r="A66" s="335" t="s">
        <v>275</v>
      </c>
      <c r="B66" s="335"/>
      <c r="D66" s="168">
        <v>7804082779</v>
      </c>
      <c r="E66" s="23"/>
      <c r="F66" s="168">
        <v>33538329299</v>
      </c>
    </row>
    <row r="67" spans="1:6" ht="30" customHeight="1">
      <c r="A67" s="335" t="s">
        <v>276</v>
      </c>
      <c r="B67" s="335"/>
      <c r="D67" s="168">
        <v>6804379315</v>
      </c>
      <c r="E67" s="23"/>
      <c r="F67" s="168">
        <v>29107390903</v>
      </c>
    </row>
    <row r="68" spans="1:6" ht="30" customHeight="1">
      <c r="A68" s="335" t="s">
        <v>277</v>
      </c>
      <c r="B68" s="335"/>
      <c r="D68" s="168">
        <v>5701642328</v>
      </c>
      <c r="E68" s="23"/>
      <c r="F68" s="168">
        <v>22294512865</v>
      </c>
    </row>
    <row r="69" spans="1:6" ht="30" customHeight="1">
      <c r="A69" s="335" t="s">
        <v>285</v>
      </c>
      <c r="B69" s="335"/>
      <c r="D69" s="168">
        <v>3145406301</v>
      </c>
      <c r="E69" s="23"/>
      <c r="F69" s="168">
        <v>12910098561</v>
      </c>
    </row>
    <row r="70" spans="1:6" ht="30" customHeight="1">
      <c r="A70" s="335" t="s">
        <v>286</v>
      </c>
      <c r="B70" s="335"/>
      <c r="D70" s="168">
        <v>0</v>
      </c>
      <c r="E70" s="23"/>
      <c r="F70" s="168">
        <v>14608219137</v>
      </c>
    </row>
    <row r="71" spans="1:6" ht="30" customHeight="1">
      <c r="A71" s="335" t="s">
        <v>287</v>
      </c>
      <c r="B71" s="335"/>
      <c r="D71" s="168">
        <v>3194794500</v>
      </c>
      <c r="E71" s="23"/>
      <c r="F71" s="168">
        <v>10968794450</v>
      </c>
    </row>
    <row r="72" spans="1:6" ht="30" customHeight="1">
      <c r="A72" s="335" t="s">
        <v>288</v>
      </c>
      <c r="B72" s="335"/>
      <c r="D72" s="168">
        <v>2457534240</v>
      </c>
      <c r="E72" s="23"/>
      <c r="F72" s="168">
        <v>8437534224</v>
      </c>
    </row>
    <row r="73" spans="1:6" ht="30" customHeight="1">
      <c r="A73" s="335" t="s">
        <v>289</v>
      </c>
      <c r="B73" s="335"/>
      <c r="D73" s="168">
        <v>0</v>
      </c>
      <c r="E73" s="23"/>
      <c r="F73" s="168">
        <v>8153424640</v>
      </c>
    </row>
    <row r="74" spans="1:6" ht="30" customHeight="1">
      <c r="A74" s="335" t="s">
        <v>290</v>
      </c>
      <c r="B74" s="335"/>
      <c r="D74" s="168">
        <v>2547945180</v>
      </c>
      <c r="E74" s="23"/>
      <c r="F74" s="168">
        <v>8724657469</v>
      </c>
    </row>
    <row r="75" spans="1:6" ht="30" customHeight="1">
      <c r="A75" s="335" t="s">
        <v>292</v>
      </c>
      <c r="B75" s="335"/>
      <c r="D75" s="168">
        <v>2457534240</v>
      </c>
      <c r="E75" s="23"/>
      <c r="F75" s="168">
        <v>7454520534</v>
      </c>
    </row>
    <row r="76" spans="1:6" ht="30" customHeight="1">
      <c r="A76" s="335" t="s">
        <v>293</v>
      </c>
      <c r="B76" s="335"/>
      <c r="D76" s="168">
        <v>7643835600</v>
      </c>
      <c r="E76" s="23"/>
      <c r="F76" s="168">
        <v>28536986273</v>
      </c>
    </row>
    <row r="77" spans="1:6" ht="30" customHeight="1">
      <c r="A77" s="335" t="s">
        <v>294</v>
      </c>
      <c r="B77" s="335"/>
      <c r="D77" s="168">
        <v>0</v>
      </c>
      <c r="E77" s="23"/>
      <c r="F77" s="168">
        <v>6836986296</v>
      </c>
    </row>
    <row r="78" spans="1:6" ht="30" customHeight="1">
      <c r="A78" s="335" t="s">
        <v>308</v>
      </c>
      <c r="B78" s="335"/>
      <c r="D78" s="168">
        <v>3932054790</v>
      </c>
      <c r="E78" s="23"/>
      <c r="F78" s="168">
        <v>7995178076</v>
      </c>
    </row>
    <row r="79" spans="1:6" ht="30" customHeight="1">
      <c r="A79" s="369" t="s">
        <v>319</v>
      </c>
      <c r="B79" s="369"/>
      <c r="D79" s="168">
        <v>5178082170</v>
      </c>
      <c r="E79" s="23"/>
      <c r="F79" s="168">
        <v>9320547906</v>
      </c>
    </row>
    <row r="80" spans="1:6" ht="30" customHeight="1">
      <c r="A80" s="369" t="s">
        <v>320</v>
      </c>
      <c r="B80" s="369"/>
      <c r="D80" s="168">
        <v>4839818344</v>
      </c>
      <c r="E80" s="23"/>
      <c r="F80" s="168">
        <v>8552602739</v>
      </c>
    </row>
    <row r="81" spans="1:6" ht="30" customHeight="1">
      <c r="A81" s="369" t="s">
        <v>321</v>
      </c>
      <c r="B81" s="369"/>
      <c r="D81" s="168">
        <v>5178082170</v>
      </c>
      <c r="E81" s="23"/>
      <c r="F81" s="168">
        <v>8630136950</v>
      </c>
    </row>
    <row r="82" spans="1:6" ht="30" customHeight="1">
      <c r="A82" s="369" t="s">
        <v>322</v>
      </c>
      <c r="B82" s="369"/>
      <c r="D82" s="168">
        <v>4142465730</v>
      </c>
      <c r="E82" s="23"/>
      <c r="F82" s="168">
        <v>6904109550</v>
      </c>
    </row>
    <row r="83" spans="1:6" ht="30" customHeight="1">
      <c r="A83" s="369" t="s">
        <v>323</v>
      </c>
      <c r="B83" s="369"/>
      <c r="D83" s="168">
        <v>2847945180</v>
      </c>
      <c r="E83" s="23"/>
      <c r="F83" s="168">
        <v>4651643794</v>
      </c>
    </row>
    <row r="84" spans="1:6" ht="30" customHeight="1">
      <c r="A84" s="369" t="s">
        <v>324</v>
      </c>
      <c r="B84" s="369"/>
      <c r="D84" s="168">
        <v>5095890390</v>
      </c>
      <c r="E84" s="23"/>
      <c r="F84" s="168">
        <v>7304109559</v>
      </c>
    </row>
    <row r="85" spans="1:6" ht="30" customHeight="1">
      <c r="A85" s="369" t="s">
        <v>326</v>
      </c>
      <c r="B85" s="369"/>
      <c r="D85" s="168">
        <v>12945205470</v>
      </c>
      <c r="E85" s="23"/>
      <c r="F85" s="168">
        <v>17691780809</v>
      </c>
    </row>
    <row r="86" spans="1:6" ht="30" customHeight="1">
      <c r="A86" s="369" t="s">
        <v>327</v>
      </c>
      <c r="B86" s="369"/>
      <c r="D86" s="168">
        <v>12945205470</v>
      </c>
      <c r="E86" s="23"/>
      <c r="F86" s="168">
        <v>17691780809</v>
      </c>
    </row>
    <row r="87" spans="1:6" ht="30" customHeight="1">
      <c r="A87" s="369" t="s">
        <v>328</v>
      </c>
      <c r="B87" s="369"/>
      <c r="D87" s="168">
        <v>2424657510</v>
      </c>
      <c r="E87" s="23"/>
      <c r="F87" s="168">
        <v>3232876680</v>
      </c>
    </row>
    <row r="88" spans="1:6" ht="30" customHeight="1">
      <c r="A88" s="369" t="s">
        <v>329</v>
      </c>
      <c r="B88" s="369"/>
      <c r="D88" s="168">
        <v>5178082170</v>
      </c>
      <c r="E88" s="23"/>
      <c r="F88" s="168">
        <v>6041095865</v>
      </c>
    </row>
    <row r="89" spans="1:6" ht="30" customHeight="1">
      <c r="A89" s="369" t="s">
        <v>330</v>
      </c>
      <c r="B89" s="369"/>
      <c r="D89" s="168">
        <v>21644383560</v>
      </c>
      <c r="E89" s="23"/>
      <c r="F89" s="168">
        <v>24530301368</v>
      </c>
    </row>
    <row r="90" spans="1:6" ht="30" customHeight="1">
      <c r="A90" s="369" t="s">
        <v>405</v>
      </c>
      <c r="B90" s="369"/>
      <c r="D90" s="168">
        <v>1726027380</v>
      </c>
      <c r="E90" s="23"/>
      <c r="F90" s="168">
        <v>1726027380</v>
      </c>
    </row>
    <row r="91" spans="1:6" ht="30" customHeight="1">
      <c r="A91" s="369" t="s">
        <v>406</v>
      </c>
      <c r="B91" s="369"/>
      <c r="D91" s="168">
        <v>2761643820</v>
      </c>
      <c r="E91" s="23"/>
      <c r="F91" s="168">
        <v>2761643820</v>
      </c>
    </row>
    <row r="92" spans="1:6" ht="30" customHeight="1">
      <c r="A92" s="369" t="s">
        <v>407</v>
      </c>
      <c r="B92" s="369"/>
      <c r="D92" s="168">
        <v>1665753408</v>
      </c>
      <c r="E92" s="23"/>
      <c r="F92" s="168">
        <v>1665753408</v>
      </c>
    </row>
    <row r="93" spans="1:6" ht="30" customHeight="1">
      <c r="A93" s="369" t="s">
        <v>408</v>
      </c>
      <c r="B93" s="369"/>
      <c r="D93" s="168">
        <v>2019452040</v>
      </c>
      <c r="E93" s="23"/>
      <c r="F93" s="168">
        <v>2019452040</v>
      </c>
    </row>
    <row r="94" spans="1:6" ht="30" customHeight="1">
      <c r="A94" s="369" t="s">
        <v>409</v>
      </c>
      <c r="B94" s="369"/>
      <c r="D94" s="168">
        <v>2589041085</v>
      </c>
      <c r="E94" s="23"/>
      <c r="F94" s="168">
        <v>2589041085</v>
      </c>
    </row>
    <row r="95" spans="1:6" ht="30" customHeight="1">
      <c r="A95" s="369" t="s">
        <v>410</v>
      </c>
      <c r="B95" s="369"/>
      <c r="D95" s="168">
        <v>1121917797</v>
      </c>
      <c r="E95" s="23"/>
      <c r="F95" s="168">
        <v>1121917797</v>
      </c>
    </row>
    <row r="96" spans="1:6" ht="30" customHeight="1">
      <c r="A96" s="369" t="s">
        <v>411</v>
      </c>
      <c r="B96" s="369"/>
      <c r="D96" s="168">
        <v>1898630129</v>
      </c>
      <c r="E96" s="23"/>
      <c r="F96" s="168">
        <v>1898630129</v>
      </c>
    </row>
    <row r="97" spans="1:6" ht="30" customHeight="1">
      <c r="A97" s="369" t="s">
        <v>412</v>
      </c>
      <c r="B97" s="369"/>
      <c r="D97" s="168">
        <v>424657534</v>
      </c>
      <c r="E97" s="23"/>
      <c r="F97" s="168">
        <v>424657534</v>
      </c>
    </row>
    <row r="98" spans="1:6" ht="30" customHeight="1">
      <c r="A98" s="369" t="s">
        <v>413</v>
      </c>
      <c r="B98" s="369"/>
      <c r="D98" s="168">
        <v>424657534</v>
      </c>
      <c r="E98" s="23"/>
      <c r="F98" s="168">
        <v>424657534</v>
      </c>
    </row>
    <row r="99" spans="1:6" ht="30" customHeight="1">
      <c r="A99" s="369" t="s">
        <v>414</v>
      </c>
      <c r="B99" s="369"/>
      <c r="D99" s="168">
        <v>876712328</v>
      </c>
      <c r="E99" s="23"/>
      <c r="F99" s="168">
        <v>876712328</v>
      </c>
    </row>
    <row r="100" spans="1:6" ht="30" customHeight="1" thickBot="1">
      <c r="A100" s="339" t="s">
        <v>12</v>
      </c>
      <c r="B100" s="339"/>
      <c r="C100" s="22"/>
      <c r="D100" s="173">
        <f>SUM(D7:D99)</f>
        <v>206268754437</v>
      </c>
      <c r="E100" s="25"/>
      <c r="F100" s="173">
        <f>SUM(F7:F99)</f>
        <v>1492247473324</v>
      </c>
    </row>
    <row r="101" spans="1:6" ht="30" customHeight="1" thickTop="1"/>
  </sheetData>
  <mergeCells count="99">
    <mergeCell ref="A75:B75"/>
    <mergeCell ref="A76:B76"/>
    <mergeCell ref="A77:B77"/>
    <mergeCell ref="A78:B78"/>
    <mergeCell ref="A74:B74"/>
    <mergeCell ref="A69:B69"/>
    <mergeCell ref="A70:B70"/>
    <mergeCell ref="A71:B71"/>
    <mergeCell ref="A72:B72"/>
    <mergeCell ref="A73:B73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48:B48"/>
    <mergeCell ref="A44:B44"/>
    <mergeCell ref="A26:B26"/>
    <mergeCell ref="A27:B27"/>
    <mergeCell ref="A45:B45"/>
    <mergeCell ref="A46:B46"/>
    <mergeCell ref="A47:B47"/>
    <mergeCell ref="A30:B30"/>
    <mergeCell ref="A100:B10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56:B56"/>
    <mergeCell ref="A57:B57"/>
    <mergeCell ref="A58:B58"/>
    <mergeCell ref="A49:B49"/>
    <mergeCell ref="A52:B52"/>
    <mergeCell ref="A53:B53"/>
    <mergeCell ref="A54:B54"/>
    <mergeCell ref="A55:B55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89:B89"/>
    <mergeCell ref="A84:B84"/>
    <mergeCell ref="A85:B85"/>
    <mergeCell ref="A86:B86"/>
    <mergeCell ref="A87:B87"/>
    <mergeCell ref="A88:B8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H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8" ht="30" customHeight="1">
      <c r="A1" s="339" t="s">
        <v>0</v>
      </c>
      <c r="B1" s="339"/>
      <c r="C1" s="339"/>
      <c r="D1" s="339"/>
      <c r="E1" s="339"/>
      <c r="F1" s="339"/>
    </row>
    <row r="2" spans="1:8" ht="30" customHeight="1">
      <c r="A2" s="339" t="s">
        <v>78</v>
      </c>
      <c r="B2" s="339"/>
      <c r="C2" s="339"/>
      <c r="D2" s="339"/>
      <c r="E2" s="339"/>
      <c r="F2" s="339"/>
    </row>
    <row r="3" spans="1:8" ht="30" customHeight="1">
      <c r="A3" s="339" t="s">
        <v>366</v>
      </c>
      <c r="B3" s="339"/>
      <c r="C3" s="339"/>
      <c r="D3" s="339"/>
      <c r="E3" s="339"/>
      <c r="F3" s="339"/>
    </row>
    <row r="4" spans="1:8" s="13" customFormat="1" ht="30" customHeight="1">
      <c r="A4" s="347" t="s">
        <v>148</v>
      </c>
      <c r="B4" s="347"/>
      <c r="C4" s="347"/>
      <c r="D4" s="347"/>
      <c r="E4" s="347"/>
      <c r="F4" s="347"/>
    </row>
    <row r="5" spans="1:8" ht="30" customHeight="1">
      <c r="D5" s="60" t="s">
        <v>89</v>
      </c>
      <c r="F5" s="82" t="str">
        <f>'درآمد سرمایه گذاری در سهام'!$M$5</f>
        <v>از ابتدای سال مالی تا پایان ماه</v>
      </c>
    </row>
    <row r="6" spans="1:8" ht="30" customHeight="1">
      <c r="A6" s="348" t="s">
        <v>88</v>
      </c>
      <c r="B6" s="348"/>
      <c r="D6" s="80" t="s">
        <v>68</v>
      </c>
      <c r="F6" s="80" t="s">
        <v>68</v>
      </c>
    </row>
    <row r="7" spans="1:8" ht="30" customHeight="1">
      <c r="A7" s="372" t="s">
        <v>88</v>
      </c>
      <c r="B7" s="372"/>
      <c r="D7" s="42">
        <v>56</v>
      </c>
      <c r="E7" s="77"/>
      <c r="F7" s="42">
        <v>115746333</v>
      </c>
    </row>
    <row r="8" spans="1:8" ht="30" customHeight="1">
      <c r="A8" s="371" t="s">
        <v>107</v>
      </c>
      <c r="B8" s="371"/>
      <c r="D8" s="42">
        <v>0</v>
      </c>
      <c r="E8" s="77"/>
      <c r="F8" s="42">
        <v>291903990</v>
      </c>
    </row>
    <row r="9" spans="1:8" ht="30" customHeight="1">
      <c r="A9" s="371" t="s">
        <v>108</v>
      </c>
      <c r="B9" s="371"/>
      <c r="D9" s="83">
        <v>950080245</v>
      </c>
      <c r="E9" s="77"/>
      <c r="F9" s="42">
        <v>1366953542</v>
      </c>
      <c r="H9" s="98"/>
    </row>
    <row r="10" spans="1:8" ht="30" customHeight="1" thickBot="1">
      <c r="A10" s="339" t="s">
        <v>12</v>
      </c>
      <c r="B10" s="339"/>
      <c r="D10" s="90">
        <f>SUM(D7:D9)</f>
        <v>950080301</v>
      </c>
      <c r="E10" s="91"/>
      <c r="F10" s="90">
        <f>SUM(F7:F9)</f>
        <v>1774603865</v>
      </c>
      <c r="H10" s="98"/>
    </row>
    <row r="11" spans="1:8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26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26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26" s="13" customFormat="1" ht="30" customHeight="1">
      <c r="A4" s="347" t="s">
        <v>91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U4" s="38"/>
      <c r="V4" s="38"/>
      <c r="W4" s="38"/>
      <c r="X4" s="38"/>
      <c r="Y4" s="38"/>
      <c r="Z4" s="38"/>
    </row>
    <row r="5" spans="1:26" ht="19.5" customHeight="1">
      <c r="A5" s="348" t="s">
        <v>13</v>
      </c>
      <c r="C5" s="348" t="s">
        <v>109</v>
      </c>
      <c r="D5" s="348"/>
      <c r="E5" s="348"/>
      <c r="F5" s="348"/>
      <c r="G5" s="348"/>
      <c r="I5" s="348" t="s">
        <v>89</v>
      </c>
      <c r="J5" s="348"/>
      <c r="K5" s="348"/>
      <c r="L5" s="348"/>
      <c r="M5" s="348"/>
      <c r="O5" s="348" t="str">
        <f>'درآمد سرمایه گذاری در سهام'!$M$5</f>
        <v>از ابتدای سال مالی تا پایان ماه</v>
      </c>
      <c r="P5" s="348"/>
      <c r="Q5" s="348"/>
      <c r="R5" s="348"/>
      <c r="S5" s="348"/>
      <c r="U5" s="39"/>
      <c r="V5" s="39"/>
      <c r="W5" s="40"/>
      <c r="X5" s="39"/>
      <c r="Y5" s="40"/>
      <c r="Z5" s="39"/>
    </row>
    <row r="6" spans="1:26" ht="38.25" customHeight="1">
      <c r="A6" s="348"/>
      <c r="C6" s="6" t="s">
        <v>110</v>
      </c>
      <c r="D6" s="26"/>
      <c r="E6" s="6" t="s">
        <v>111</v>
      </c>
      <c r="F6" s="26"/>
      <c r="G6" s="6" t="s">
        <v>112</v>
      </c>
      <c r="I6" s="6" t="s">
        <v>113</v>
      </c>
      <c r="J6" s="26"/>
      <c r="K6" s="6" t="s">
        <v>114</v>
      </c>
      <c r="L6" s="26"/>
      <c r="M6" s="6" t="s">
        <v>115</v>
      </c>
      <c r="O6" s="6" t="s">
        <v>113</v>
      </c>
      <c r="P6" s="26"/>
      <c r="Q6" s="6" t="s">
        <v>114</v>
      </c>
      <c r="R6" s="26"/>
      <c r="S6" s="6" t="s">
        <v>115</v>
      </c>
      <c r="U6" s="39"/>
      <c r="V6" s="39"/>
      <c r="W6" s="40"/>
      <c r="X6" s="39"/>
      <c r="Y6" s="40"/>
      <c r="Z6" s="39"/>
    </row>
    <row r="7" spans="1:26" ht="30" customHeight="1">
      <c r="A7" s="3" t="s">
        <v>224</v>
      </c>
      <c r="C7" s="162" t="s">
        <v>252</v>
      </c>
      <c r="D7" s="14"/>
      <c r="E7" s="162">
        <v>411</v>
      </c>
      <c r="F7" s="14"/>
      <c r="G7" s="162">
        <v>285</v>
      </c>
      <c r="H7" s="14"/>
      <c r="I7" s="169">
        <v>0</v>
      </c>
      <c r="J7" s="14"/>
      <c r="K7" s="169">
        <v>0</v>
      </c>
      <c r="L7" s="14"/>
      <c r="M7" s="169">
        <f>I7-K7</f>
        <v>0</v>
      </c>
      <c r="N7" s="14"/>
      <c r="O7" s="169">
        <v>117135</v>
      </c>
      <c r="P7" s="167"/>
      <c r="Q7" s="169">
        <v>10249</v>
      </c>
      <c r="R7" s="167"/>
      <c r="S7" s="169">
        <f>O7-Q7</f>
        <v>106886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4"/>
      <c r="H8" s="25"/>
      <c r="I8" s="165">
        <f>SUM(I7:I7)</f>
        <v>0</v>
      </c>
      <c r="J8" s="25"/>
      <c r="K8" s="188">
        <f>SUM(K7:K7)</f>
        <v>0</v>
      </c>
      <c r="L8" s="25"/>
      <c r="M8" s="165">
        <f>SUM(M7:M7)</f>
        <v>0</v>
      </c>
      <c r="N8" s="25"/>
      <c r="O8" s="165">
        <f>SUM(O7:O7)</f>
        <v>117135</v>
      </c>
      <c r="P8" s="25"/>
      <c r="Q8" s="188">
        <f>SUM(Q7:Q7)</f>
        <v>10249</v>
      </c>
      <c r="R8" s="25"/>
      <c r="S8" s="165">
        <f>SUM(S7:S7)</f>
        <v>106886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33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8.5703125" style="12" bestFit="1" customWidth="1"/>
    <col min="8" max="8" width="0.42578125" style="12" customWidth="1"/>
    <col min="9" max="9" width="10.85546875" style="12" customWidth="1"/>
    <col min="10" max="10" width="0.42578125" style="12" customWidth="1"/>
    <col min="11" max="11" width="18.5703125" style="12" bestFit="1" customWidth="1"/>
    <col min="12" max="12" width="0.42578125" style="12" customWidth="1"/>
    <col min="13" max="13" width="19.1406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9.140625" style="12" bestFit="1" customWidth="1"/>
    <col min="18" max="18" width="0.28515625" style="12" customWidth="1"/>
    <col min="19" max="19" width="9.140625" style="12"/>
    <col min="20" max="20" width="43.42578125" style="126" customWidth="1"/>
    <col min="21" max="21" width="13.5703125" style="126" bestFit="1" customWidth="1"/>
    <col min="22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T1" s="123"/>
      <c r="U1" s="123"/>
    </row>
    <row r="2" spans="1:21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T2" s="124"/>
      <c r="U2" s="124"/>
    </row>
    <row r="3" spans="1:21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T3" s="67"/>
      <c r="U3" s="67"/>
    </row>
    <row r="4" spans="1:21" s="13" customFormat="1" ht="30" customHeight="1">
      <c r="A4" s="347" t="s">
        <v>116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T4" s="67"/>
      <c r="U4" s="67"/>
    </row>
    <row r="5" spans="1:21" ht="25.5" customHeight="1">
      <c r="A5" s="348" t="s">
        <v>79</v>
      </c>
      <c r="C5" s="360" t="s">
        <v>89</v>
      </c>
      <c r="D5" s="360"/>
      <c r="E5" s="360"/>
      <c r="F5" s="360"/>
      <c r="G5" s="360"/>
      <c r="H5" s="360"/>
      <c r="I5" s="360"/>
      <c r="J5" s="360"/>
      <c r="K5" s="360"/>
      <c r="M5" s="348" t="str">
        <f>'درآمد سرمایه گذاری در سهام'!$M$5</f>
        <v>از ابتدای سال مالی تا پایان ماه</v>
      </c>
      <c r="N5" s="348"/>
      <c r="O5" s="348"/>
      <c r="P5" s="348"/>
      <c r="Q5" s="348"/>
      <c r="T5" s="67"/>
      <c r="U5" s="67"/>
    </row>
    <row r="6" spans="1:21" ht="38.25" customHeight="1">
      <c r="A6" s="348"/>
      <c r="C6" s="395" t="s">
        <v>34</v>
      </c>
      <c r="D6" s="395"/>
      <c r="E6" s="28" t="s">
        <v>117</v>
      </c>
      <c r="G6" s="28" t="s">
        <v>118</v>
      </c>
      <c r="I6" s="28" t="s">
        <v>114</v>
      </c>
      <c r="K6" s="28" t="s">
        <v>119</v>
      </c>
      <c r="M6" s="6" t="s">
        <v>118</v>
      </c>
      <c r="N6" s="26"/>
      <c r="O6" s="6" t="s">
        <v>114</v>
      </c>
      <c r="P6" s="26"/>
      <c r="Q6" s="6" t="s">
        <v>119</v>
      </c>
      <c r="T6" s="67"/>
      <c r="U6" s="67"/>
    </row>
    <row r="7" spans="1:21" ht="27.95" customHeight="1">
      <c r="A7" s="3" t="s">
        <v>154</v>
      </c>
      <c r="C7" s="51" t="s">
        <v>155</v>
      </c>
      <c r="D7" s="213"/>
      <c r="E7" s="331">
        <v>20.5</v>
      </c>
      <c r="F7" s="32"/>
      <c r="G7" s="191">
        <v>3562071917</v>
      </c>
      <c r="H7" s="189"/>
      <c r="I7" s="190">
        <v>0</v>
      </c>
      <c r="J7" s="189"/>
      <c r="K7" s="191">
        <f t="shared" ref="K7:K30" si="0">G7</f>
        <v>3562071917</v>
      </c>
      <c r="L7" s="189"/>
      <c r="M7" s="191">
        <v>122962328519</v>
      </c>
      <c r="N7" s="189"/>
      <c r="O7" s="190">
        <v>0</v>
      </c>
      <c r="P7" s="189"/>
      <c r="Q7" s="191">
        <f>M7</f>
        <v>122962328519</v>
      </c>
      <c r="T7" s="67"/>
      <c r="U7" s="67"/>
    </row>
    <row r="8" spans="1:21" ht="27.95" customHeight="1">
      <c r="A8" s="4" t="s">
        <v>152</v>
      </c>
      <c r="C8" s="41" t="s">
        <v>153</v>
      </c>
      <c r="D8" s="23"/>
      <c r="E8" s="214">
        <v>23</v>
      </c>
      <c r="F8" s="32"/>
      <c r="G8" s="191">
        <v>9549761450</v>
      </c>
      <c r="H8" s="189"/>
      <c r="I8" s="191">
        <v>0</v>
      </c>
      <c r="J8" s="189"/>
      <c r="K8" s="191">
        <f t="shared" si="0"/>
        <v>9549761450</v>
      </c>
      <c r="L8" s="189"/>
      <c r="M8" s="191">
        <v>151122600221</v>
      </c>
      <c r="N8" s="189"/>
      <c r="O8" s="191">
        <v>0</v>
      </c>
      <c r="P8" s="189"/>
      <c r="Q8" s="191">
        <f t="shared" ref="Q8:Q30" si="1">M8</f>
        <v>151122600221</v>
      </c>
      <c r="T8" s="67"/>
      <c r="U8" s="125"/>
    </row>
    <row r="9" spans="1:21" ht="27.95" customHeight="1">
      <c r="A9" s="4" t="s">
        <v>43</v>
      </c>
      <c r="C9" s="41" t="s">
        <v>44</v>
      </c>
      <c r="D9" s="23"/>
      <c r="E9" s="214">
        <v>23</v>
      </c>
      <c r="F9" s="32"/>
      <c r="G9" s="191">
        <v>0</v>
      </c>
      <c r="H9" s="189"/>
      <c r="I9" s="191">
        <v>0</v>
      </c>
      <c r="J9" s="189"/>
      <c r="K9" s="191">
        <f t="shared" si="0"/>
        <v>0</v>
      </c>
      <c r="L9" s="189"/>
      <c r="M9" s="191">
        <v>62468573558</v>
      </c>
      <c r="N9" s="189"/>
      <c r="O9" s="191">
        <v>0</v>
      </c>
      <c r="P9" s="189"/>
      <c r="Q9" s="191">
        <f t="shared" si="1"/>
        <v>62468573558</v>
      </c>
      <c r="T9" s="67"/>
      <c r="U9" s="67"/>
    </row>
    <row r="10" spans="1:21" ht="27.95" customHeight="1">
      <c r="A10" s="4" t="s">
        <v>55</v>
      </c>
      <c r="C10" s="41" t="s">
        <v>57</v>
      </c>
      <c r="D10" s="23"/>
      <c r="E10" s="214">
        <v>23</v>
      </c>
      <c r="F10" s="32"/>
      <c r="G10" s="191">
        <v>5500954850</v>
      </c>
      <c r="H10" s="189"/>
      <c r="I10" s="191">
        <v>0</v>
      </c>
      <c r="J10" s="189"/>
      <c r="K10" s="191">
        <f t="shared" si="0"/>
        <v>5500954850</v>
      </c>
      <c r="L10" s="189"/>
      <c r="M10" s="191">
        <v>60863263596</v>
      </c>
      <c r="N10" s="189"/>
      <c r="O10" s="191">
        <v>0</v>
      </c>
      <c r="P10" s="189"/>
      <c r="Q10" s="191">
        <f t="shared" si="1"/>
        <v>60863263596</v>
      </c>
      <c r="T10" s="67"/>
      <c r="U10" s="125"/>
    </row>
    <row r="11" spans="1:21" ht="27.95" customHeight="1">
      <c r="A11" s="4" t="s">
        <v>53</v>
      </c>
      <c r="C11" s="41" t="s">
        <v>54</v>
      </c>
      <c r="D11" s="23"/>
      <c r="E11" s="214">
        <v>20.5</v>
      </c>
      <c r="F11" s="32"/>
      <c r="G11" s="191">
        <v>22734981</v>
      </c>
      <c r="H11" s="189"/>
      <c r="I11" s="191">
        <v>0</v>
      </c>
      <c r="J11" s="189"/>
      <c r="K11" s="191">
        <f t="shared" si="0"/>
        <v>22734981</v>
      </c>
      <c r="L11" s="189"/>
      <c r="M11" s="191">
        <v>7721408728</v>
      </c>
      <c r="N11" s="189"/>
      <c r="O11" s="191">
        <v>0</v>
      </c>
      <c r="P11" s="189"/>
      <c r="Q11" s="191">
        <f t="shared" si="1"/>
        <v>7721408728</v>
      </c>
      <c r="T11" s="67"/>
      <c r="U11" s="125"/>
    </row>
    <row r="12" spans="1:21" ht="27.95" customHeight="1">
      <c r="A12" s="4" t="s">
        <v>50</v>
      </c>
      <c r="C12" s="41" t="s">
        <v>51</v>
      </c>
      <c r="D12" s="23"/>
      <c r="E12" s="214">
        <v>20.5</v>
      </c>
      <c r="F12" s="32"/>
      <c r="G12" s="191">
        <v>0</v>
      </c>
      <c r="H12" s="189"/>
      <c r="I12" s="191">
        <v>0</v>
      </c>
      <c r="J12" s="189"/>
      <c r="K12" s="191">
        <f t="shared" si="0"/>
        <v>0</v>
      </c>
      <c r="L12" s="189"/>
      <c r="M12" s="191">
        <v>12366716186</v>
      </c>
      <c r="N12" s="189"/>
      <c r="O12" s="191">
        <v>0</v>
      </c>
      <c r="P12" s="189"/>
      <c r="Q12" s="191">
        <f t="shared" si="1"/>
        <v>12366716186</v>
      </c>
      <c r="T12" s="67"/>
      <c r="U12" s="125"/>
    </row>
    <row r="13" spans="1:21" ht="27.95" customHeight="1">
      <c r="A13" s="4" t="s">
        <v>45</v>
      </c>
      <c r="C13" s="41" t="s">
        <v>47</v>
      </c>
      <c r="D13" s="23"/>
      <c r="E13" s="214">
        <v>23</v>
      </c>
      <c r="F13" s="32"/>
      <c r="G13" s="191">
        <v>10481655158</v>
      </c>
      <c r="H13" s="189"/>
      <c r="I13" s="191">
        <v>0</v>
      </c>
      <c r="J13" s="189"/>
      <c r="K13" s="191">
        <f t="shared" si="0"/>
        <v>10481655158</v>
      </c>
      <c r="L13" s="189"/>
      <c r="M13" s="191">
        <v>119085914081</v>
      </c>
      <c r="N13" s="189"/>
      <c r="O13" s="191">
        <v>0</v>
      </c>
      <c r="P13" s="189"/>
      <c r="Q13" s="191">
        <f t="shared" si="1"/>
        <v>119085914081</v>
      </c>
      <c r="T13" s="67"/>
      <c r="U13" s="125"/>
    </row>
    <row r="14" spans="1:21" ht="27.95" customHeight="1">
      <c r="A14" s="4" t="s">
        <v>48</v>
      </c>
      <c r="C14" s="41" t="s">
        <v>49</v>
      </c>
      <c r="D14" s="23"/>
      <c r="E14" s="214">
        <v>18</v>
      </c>
      <c r="F14" s="32"/>
      <c r="G14" s="191">
        <v>0</v>
      </c>
      <c r="H14" s="189"/>
      <c r="I14" s="191">
        <v>0</v>
      </c>
      <c r="J14" s="189"/>
      <c r="K14" s="191">
        <f t="shared" si="0"/>
        <v>0</v>
      </c>
      <c r="L14" s="189"/>
      <c r="M14" s="191">
        <v>23300660162</v>
      </c>
      <c r="N14" s="189"/>
      <c r="O14" s="191">
        <v>0</v>
      </c>
      <c r="P14" s="189"/>
      <c r="Q14" s="191">
        <f>M14</f>
        <v>23300660162</v>
      </c>
      <c r="T14" s="67"/>
      <c r="U14" s="67"/>
    </row>
    <row r="15" spans="1:21" ht="27.95" customHeight="1">
      <c r="A15" s="4" t="s">
        <v>291</v>
      </c>
      <c r="C15" s="41" t="s">
        <v>283</v>
      </c>
      <c r="D15" s="23"/>
      <c r="E15" s="214">
        <v>23</v>
      </c>
      <c r="F15" s="32"/>
      <c r="G15" s="191">
        <v>27647232960</v>
      </c>
      <c r="H15" s="189"/>
      <c r="I15" s="191">
        <v>0</v>
      </c>
      <c r="J15" s="189"/>
      <c r="K15" s="191">
        <f t="shared" si="0"/>
        <v>27647232960</v>
      </c>
      <c r="L15" s="189"/>
      <c r="M15" s="191">
        <v>95923153338</v>
      </c>
      <c r="N15" s="189"/>
      <c r="O15" s="191">
        <v>0</v>
      </c>
      <c r="P15" s="189"/>
      <c r="Q15" s="191">
        <f>M15</f>
        <v>95923153338</v>
      </c>
      <c r="T15" s="67"/>
      <c r="U15" s="67"/>
    </row>
    <row r="16" spans="1:21" ht="27.95" customHeight="1">
      <c r="A16" s="4" t="s">
        <v>244</v>
      </c>
      <c r="C16" s="41" t="s">
        <v>246</v>
      </c>
      <c r="D16" s="23"/>
      <c r="E16" s="214">
        <v>23</v>
      </c>
      <c r="F16" s="32"/>
      <c r="G16" s="191">
        <v>9926506910</v>
      </c>
      <c r="H16" s="189"/>
      <c r="I16" s="191">
        <v>0</v>
      </c>
      <c r="J16" s="189"/>
      <c r="K16" s="191">
        <f t="shared" si="0"/>
        <v>9926506910</v>
      </c>
      <c r="L16" s="189"/>
      <c r="M16" s="191">
        <v>66117595641</v>
      </c>
      <c r="N16" s="189"/>
      <c r="O16" s="191">
        <v>0</v>
      </c>
      <c r="P16" s="189"/>
      <c r="Q16" s="191">
        <f>M16</f>
        <v>66117595641</v>
      </c>
      <c r="T16" s="67"/>
      <c r="U16" s="67"/>
    </row>
    <row r="17" spans="1:21" ht="27.95" customHeight="1">
      <c r="A17" s="4" t="s">
        <v>227</v>
      </c>
      <c r="C17" s="41" t="s">
        <v>229</v>
      </c>
      <c r="D17" s="23"/>
      <c r="E17" s="214">
        <v>23</v>
      </c>
      <c r="F17" s="32"/>
      <c r="G17" s="191">
        <v>11019156360</v>
      </c>
      <c r="H17" s="189"/>
      <c r="I17" s="191">
        <v>0</v>
      </c>
      <c r="J17" s="189"/>
      <c r="K17" s="191">
        <f t="shared" si="0"/>
        <v>11019156360</v>
      </c>
      <c r="L17" s="189"/>
      <c r="M17" s="191">
        <v>89887225692</v>
      </c>
      <c r="N17" s="189"/>
      <c r="O17" s="191">
        <v>0</v>
      </c>
      <c r="P17" s="189"/>
      <c r="Q17" s="191">
        <f t="shared" si="1"/>
        <v>89887225692</v>
      </c>
      <c r="T17" s="67"/>
      <c r="U17" s="67"/>
    </row>
    <row r="18" spans="1:21" ht="27.95" customHeight="1">
      <c r="A18" s="4" t="s">
        <v>372</v>
      </c>
      <c r="C18" s="41" t="s">
        <v>155</v>
      </c>
      <c r="D18" s="23"/>
      <c r="E18" s="327">
        <v>20.5</v>
      </c>
      <c r="F18" s="32"/>
      <c r="G18" s="191">
        <v>8082660700</v>
      </c>
      <c r="H18" s="189"/>
      <c r="I18" s="191">
        <v>0</v>
      </c>
      <c r="J18" s="189"/>
      <c r="K18" s="191">
        <f t="shared" si="0"/>
        <v>8082660700</v>
      </c>
      <c r="L18" s="189"/>
      <c r="M18" s="191">
        <v>8082660700</v>
      </c>
      <c r="N18" s="189"/>
      <c r="O18" s="191">
        <v>0</v>
      </c>
      <c r="P18" s="189"/>
      <c r="Q18" s="191">
        <f t="shared" si="1"/>
        <v>8082660700</v>
      </c>
      <c r="T18" s="67"/>
      <c r="U18" s="67"/>
    </row>
    <row r="19" spans="1:21" ht="27.95" customHeight="1">
      <c r="A19" s="4" t="s">
        <v>196</v>
      </c>
      <c r="C19" s="41" t="s">
        <v>197</v>
      </c>
      <c r="D19" s="23"/>
      <c r="E19" s="214">
        <v>23</v>
      </c>
      <c r="F19" s="32"/>
      <c r="G19" s="191">
        <v>13868423394</v>
      </c>
      <c r="H19" s="189">
        <v>57478055953</v>
      </c>
      <c r="I19" s="191">
        <v>0</v>
      </c>
      <c r="J19" s="189"/>
      <c r="K19" s="191">
        <f t="shared" si="0"/>
        <v>13868423394</v>
      </c>
      <c r="L19" s="189"/>
      <c r="M19" s="191">
        <v>227147448122</v>
      </c>
      <c r="N19" s="189"/>
      <c r="O19" s="191">
        <v>0</v>
      </c>
      <c r="P19" s="189"/>
      <c r="Q19" s="191">
        <f t="shared" si="1"/>
        <v>227147448122</v>
      </c>
      <c r="T19" s="67"/>
      <c r="U19" s="67"/>
    </row>
    <row r="20" spans="1:21" ht="27.95" customHeight="1">
      <c r="A20" s="4" t="s">
        <v>243</v>
      </c>
      <c r="C20" s="41" t="s">
        <v>247</v>
      </c>
      <c r="D20" s="23"/>
      <c r="E20" s="214">
        <v>23</v>
      </c>
      <c r="F20" s="32"/>
      <c r="G20" s="191">
        <v>4520403037</v>
      </c>
      <c r="H20" s="189"/>
      <c r="I20" s="191">
        <v>0</v>
      </c>
      <c r="J20" s="189"/>
      <c r="K20" s="191">
        <f t="shared" si="0"/>
        <v>4520403037</v>
      </c>
      <c r="L20" s="189"/>
      <c r="M20" s="191">
        <v>29164326520</v>
      </c>
      <c r="N20" s="189"/>
      <c r="O20" s="191">
        <v>0</v>
      </c>
      <c r="P20" s="189"/>
      <c r="Q20" s="191">
        <f>M20</f>
        <v>29164326520</v>
      </c>
      <c r="T20" s="67"/>
      <c r="U20" s="67"/>
    </row>
    <row r="21" spans="1:21" ht="27.95" customHeight="1">
      <c r="A21" s="4" t="s">
        <v>264</v>
      </c>
      <c r="C21" s="41" t="s">
        <v>268</v>
      </c>
      <c r="D21" s="23"/>
      <c r="E21" s="214">
        <v>23</v>
      </c>
      <c r="F21" s="32"/>
      <c r="G21" s="191">
        <v>2640979431</v>
      </c>
      <c r="H21" s="189"/>
      <c r="I21" s="191">
        <v>0</v>
      </c>
      <c r="J21" s="189"/>
      <c r="K21" s="191">
        <f t="shared" si="0"/>
        <v>2640979431</v>
      </c>
      <c r="L21" s="189"/>
      <c r="M21" s="191">
        <v>29198679403</v>
      </c>
      <c r="N21" s="189"/>
      <c r="O21" s="191">
        <v>0</v>
      </c>
      <c r="P21" s="189"/>
      <c r="Q21" s="191">
        <f t="shared" ref="Q21:Q29" si="2">M21</f>
        <v>29198679403</v>
      </c>
      <c r="T21" s="67"/>
      <c r="U21" s="67"/>
    </row>
    <row r="22" spans="1:21" ht="27.95" customHeight="1">
      <c r="A22" s="4" t="s">
        <v>263</v>
      </c>
      <c r="C22" s="41" t="s">
        <v>267</v>
      </c>
      <c r="D22" s="23"/>
      <c r="E22" s="214">
        <v>23</v>
      </c>
      <c r="F22" s="32"/>
      <c r="G22" s="191">
        <v>4822798890</v>
      </c>
      <c r="H22" s="189"/>
      <c r="I22" s="191">
        <v>0</v>
      </c>
      <c r="J22" s="189"/>
      <c r="K22" s="191">
        <f t="shared" si="0"/>
        <v>4822798890</v>
      </c>
      <c r="L22" s="189"/>
      <c r="M22" s="191">
        <v>54585844453</v>
      </c>
      <c r="N22" s="189"/>
      <c r="O22" s="191">
        <v>0</v>
      </c>
      <c r="P22" s="189"/>
      <c r="Q22" s="191">
        <f t="shared" si="2"/>
        <v>54585844453</v>
      </c>
      <c r="T22" s="67"/>
      <c r="U22" s="67"/>
    </row>
    <row r="23" spans="1:21" ht="27.95" customHeight="1">
      <c r="A23" s="4" t="s">
        <v>280</v>
      </c>
      <c r="C23" s="41" t="s">
        <v>281</v>
      </c>
      <c r="D23" s="23"/>
      <c r="E23" s="214">
        <v>23</v>
      </c>
      <c r="F23" s="32"/>
      <c r="G23" s="191">
        <v>2262370726</v>
      </c>
      <c r="H23" s="189"/>
      <c r="I23" s="191">
        <v>0</v>
      </c>
      <c r="J23" s="189"/>
      <c r="K23" s="191">
        <f t="shared" si="0"/>
        <v>2262370726</v>
      </c>
      <c r="L23" s="189"/>
      <c r="M23" s="191">
        <v>25142792217</v>
      </c>
      <c r="N23" s="189"/>
      <c r="O23" s="191">
        <v>0</v>
      </c>
      <c r="P23" s="189"/>
      <c r="Q23" s="191">
        <f t="shared" si="2"/>
        <v>25142792217</v>
      </c>
      <c r="T23" s="67"/>
      <c r="U23" s="67"/>
    </row>
    <row r="24" spans="1:21" ht="27.95" customHeight="1">
      <c r="A24" s="4" t="s">
        <v>296</v>
      </c>
      <c r="C24" s="41" t="s">
        <v>301</v>
      </c>
      <c r="D24" s="23"/>
      <c r="E24" s="214">
        <v>23</v>
      </c>
      <c r="F24" s="32"/>
      <c r="G24" s="191">
        <v>376891506</v>
      </c>
      <c r="H24" s="189"/>
      <c r="I24" s="191">
        <v>0</v>
      </c>
      <c r="J24" s="189"/>
      <c r="K24" s="191">
        <f t="shared" si="0"/>
        <v>376891506</v>
      </c>
      <c r="L24" s="189"/>
      <c r="M24" s="191">
        <v>5114015055</v>
      </c>
      <c r="N24" s="189"/>
      <c r="O24" s="191">
        <v>0</v>
      </c>
      <c r="P24" s="189"/>
      <c r="Q24" s="191">
        <f t="shared" si="2"/>
        <v>5114015055</v>
      </c>
      <c r="T24" s="67"/>
      <c r="U24" s="67"/>
    </row>
    <row r="25" spans="1:21" ht="27.95" customHeight="1">
      <c r="A25" s="4" t="s">
        <v>297</v>
      </c>
      <c r="C25" s="41" t="s">
        <v>302</v>
      </c>
      <c r="D25" s="23"/>
      <c r="E25" s="214">
        <v>23</v>
      </c>
      <c r="F25" s="32"/>
      <c r="G25" s="191">
        <v>0</v>
      </c>
      <c r="H25" s="189"/>
      <c r="I25" s="191">
        <v>0</v>
      </c>
      <c r="J25" s="189"/>
      <c r="K25" s="191">
        <f t="shared" si="0"/>
        <v>0</v>
      </c>
      <c r="L25" s="189"/>
      <c r="M25" s="191">
        <v>736463447</v>
      </c>
      <c r="N25" s="189"/>
      <c r="O25" s="191">
        <v>0</v>
      </c>
      <c r="P25" s="189"/>
      <c r="Q25" s="191">
        <f t="shared" si="2"/>
        <v>736463447</v>
      </c>
      <c r="T25" s="67"/>
      <c r="U25" s="67"/>
    </row>
    <row r="26" spans="1:21" ht="27.95" customHeight="1">
      <c r="A26" s="4" t="s">
        <v>295</v>
      </c>
      <c r="C26" s="41" t="s">
        <v>299</v>
      </c>
      <c r="D26" s="23"/>
      <c r="E26" s="214">
        <v>23</v>
      </c>
      <c r="F26" s="32"/>
      <c r="G26" s="191">
        <v>4373623988</v>
      </c>
      <c r="H26" s="189"/>
      <c r="I26" s="191">
        <v>0</v>
      </c>
      <c r="J26" s="189"/>
      <c r="K26" s="191">
        <f t="shared" si="0"/>
        <v>4373623988</v>
      </c>
      <c r="L26" s="189"/>
      <c r="M26" s="191">
        <v>45718117737</v>
      </c>
      <c r="N26" s="189"/>
      <c r="O26" s="191">
        <v>0</v>
      </c>
      <c r="P26" s="189"/>
      <c r="Q26" s="191">
        <f t="shared" si="2"/>
        <v>45718117737</v>
      </c>
      <c r="T26" s="67"/>
      <c r="U26" s="67"/>
    </row>
    <row r="27" spans="1:21" ht="27.95" customHeight="1">
      <c r="A27" s="4" t="s">
        <v>314</v>
      </c>
      <c r="C27" s="41" t="s">
        <v>317</v>
      </c>
      <c r="D27" s="23"/>
      <c r="E27" s="214">
        <v>23</v>
      </c>
      <c r="F27" s="32"/>
      <c r="G27" s="191">
        <v>8943452021</v>
      </c>
      <c r="H27" s="189"/>
      <c r="I27" s="191">
        <v>0</v>
      </c>
      <c r="J27" s="189"/>
      <c r="K27" s="191">
        <f t="shared" si="0"/>
        <v>8943452021</v>
      </c>
      <c r="L27" s="189"/>
      <c r="M27" s="191">
        <v>18070145714</v>
      </c>
      <c r="N27" s="189"/>
      <c r="O27" s="191">
        <v>0</v>
      </c>
      <c r="P27" s="189"/>
      <c r="Q27" s="191">
        <f t="shared" si="2"/>
        <v>18070145714</v>
      </c>
      <c r="T27" s="67"/>
      <c r="U27" s="67"/>
    </row>
    <row r="28" spans="1:21" ht="27.95" customHeight="1">
      <c r="A28" s="4" t="s">
        <v>371</v>
      </c>
      <c r="C28" s="41" t="s">
        <v>375</v>
      </c>
      <c r="D28" s="23"/>
      <c r="E28" s="214">
        <v>23</v>
      </c>
      <c r="F28" s="32"/>
      <c r="G28" s="191">
        <v>1300873084</v>
      </c>
      <c r="H28" s="189"/>
      <c r="I28" s="191"/>
      <c r="J28" s="189"/>
      <c r="K28" s="191">
        <f t="shared" si="0"/>
        <v>1300873084</v>
      </c>
      <c r="L28" s="189"/>
      <c r="M28" s="191">
        <v>1300873084</v>
      </c>
      <c r="N28" s="189"/>
      <c r="O28" s="191"/>
      <c r="P28" s="189"/>
      <c r="Q28" s="191">
        <f t="shared" si="2"/>
        <v>1300873084</v>
      </c>
      <c r="T28" s="67"/>
      <c r="U28" s="67"/>
    </row>
    <row r="29" spans="1:21" ht="27.95" customHeight="1">
      <c r="A29" s="4" t="s">
        <v>313</v>
      </c>
      <c r="C29" s="41" t="s">
        <v>315</v>
      </c>
      <c r="D29" s="23"/>
      <c r="E29" s="214">
        <v>23</v>
      </c>
      <c r="F29" s="32"/>
      <c r="G29" s="191">
        <v>0</v>
      </c>
      <c r="H29" s="189"/>
      <c r="I29" s="191">
        <v>0</v>
      </c>
      <c r="J29" s="189"/>
      <c r="K29" s="191">
        <f t="shared" si="0"/>
        <v>0</v>
      </c>
      <c r="L29" s="189"/>
      <c r="M29" s="191">
        <v>887066901</v>
      </c>
      <c r="N29" s="189"/>
      <c r="O29" s="191">
        <v>0</v>
      </c>
      <c r="P29" s="189"/>
      <c r="Q29" s="191">
        <f t="shared" si="2"/>
        <v>887066901</v>
      </c>
      <c r="T29" s="67"/>
      <c r="U29" s="67"/>
    </row>
    <row r="30" spans="1:21" ht="27.95" customHeight="1">
      <c r="A30" s="4" t="s">
        <v>96</v>
      </c>
      <c r="C30" s="41" t="s">
        <v>120</v>
      </c>
      <c r="D30" s="23"/>
      <c r="E30" s="214">
        <v>18</v>
      </c>
      <c r="F30" s="32"/>
      <c r="G30" s="191">
        <v>0</v>
      </c>
      <c r="H30" s="189"/>
      <c r="I30" s="191">
        <v>0</v>
      </c>
      <c r="J30" s="189"/>
      <c r="K30" s="191">
        <f t="shared" si="0"/>
        <v>0</v>
      </c>
      <c r="L30" s="189"/>
      <c r="M30" s="191">
        <v>5181150</v>
      </c>
      <c r="N30" s="189"/>
      <c r="O30" s="191">
        <v>0</v>
      </c>
      <c r="P30" s="189"/>
      <c r="Q30" s="191">
        <f t="shared" si="1"/>
        <v>5181150</v>
      </c>
      <c r="T30" s="67"/>
      <c r="U30" s="67"/>
    </row>
    <row r="31" spans="1:21" s="22" customFormat="1" ht="27.95" customHeight="1" thickBot="1">
      <c r="A31" s="11" t="s">
        <v>12</v>
      </c>
      <c r="C31" s="27"/>
      <c r="E31" s="29"/>
      <c r="F31" s="33"/>
      <c r="G31" s="194">
        <f>SUM(G7:G30)</f>
        <v>128902551363</v>
      </c>
      <c r="H31" s="193"/>
      <c r="I31" s="192">
        <v>0</v>
      </c>
      <c r="J31" s="193"/>
      <c r="K31" s="194">
        <f>SUM(K7:K30)</f>
        <v>128902551363</v>
      </c>
      <c r="L31" s="193"/>
      <c r="M31" s="195">
        <f>SUM(M7:M30)</f>
        <v>1256973054225</v>
      </c>
      <c r="N31" s="193"/>
      <c r="O31" s="192">
        <v>0</v>
      </c>
      <c r="P31" s="193"/>
      <c r="Q31" s="194">
        <f>SUM(Q7:Q30)</f>
        <v>1256973054225</v>
      </c>
      <c r="T31" s="126"/>
      <c r="U31" s="126"/>
    </row>
    <row r="32" spans="1:21" ht="30" customHeight="1" thickTop="1">
      <c r="T32" s="303"/>
    </row>
    <row r="33" spans="20:20" ht="30" customHeight="1">
      <c r="T33" s="303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8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99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26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22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21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21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21" s="13" customFormat="1" ht="30" customHeight="1">
      <c r="A4" s="347" t="s">
        <v>126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87"/>
      <c r="S4" s="87"/>
    </row>
    <row r="5" spans="1:21" ht="32.25" customHeight="1">
      <c r="A5" s="348" t="s">
        <v>79</v>
      </c>
      <c r="C5" s="348" t="s">
        <v>89</v>
      </c>
      <c r="D5" s="348"/>
      <c r="E5" s="348"/>
      <c r="F5" s="348"/>
      <c r="G5" s="348"/>
      <c r="H5" s="348"/>
      <c r="I5" s="348"/>
      <c r="K5" s="339" t="str">
        <f>'درآمد سرمایه گذاری در سهام'!$M$5</f>
        <v>از ابتدای سال مالی تا پایان ماه</v>
      </c>
      <c r="L5" s="348"/>
      <c r="M5" s="339"/>
      <c r="N5" s="348"/>
      <c r="O5" s="348"/>
      <c r="P5" s="348"/>
      <c r="Q5" s="339"/>
    </row>
    <row r="6" spans="1:21" ht="38.25" customHeight="1">
      <c r="A6" s="348"/>
      <c r="C6" s="6" t="s">
        <v>6</v>
      </c>
      <c r="D6" s="26"/>
      <c r="E6" s="6" t="s">
        <v>8</v>
      </c>
      <c r="F6" s="26"/>
      <c r="G6" s="6" t="s">
        <v>124</v>
      </c>
      <c r="H6" s="26"/>
      <c r="I6" s="224" t="s">
        <v>127</v>
      </c>
      <c r="K6" s="316" t="s">
        <v>6</v>
      </c>
      <c r="L6" s="26"/>
      <c r="M6" s="316" t="s">
        <v>8</v>
      </c>
      <c r="N6" s="26"/>
      <c r="O6" s="61" t="s">
        <v>124</v>
      </c>
      <c r="P6" s="79"/>
      <c r="Q6" s="318" t="s">
        <v>127</v>
      </c>
      <c r="S6" s="12"/>
      <c r="T6" s="384"/>
      <c r="U6" s="384"/>
    </row>
    <row r="7" spans="1:21" s="54" customFormat="1" ht="30" customHeight="1">
      <c r="A7" s="246" t="s">
        <v>191</v>
      </c>
      <c r="B7" s="166"/>
      <c r="C7" s="251">
        <v>16362994</v>
      </c>
      <c r="D7" s="196"/>
      <c r="E7" s="251">
        <v>231003831460</v>
      </c>
      <c r="F7" s="196"/>
      <c r="G7" s="251">
        <v>215339321992</v>
      </c>
      <c r="H7" s="196"/>
      <c r="I7" s="252">
        <f>E7-G7</f>
        <v>15664509468</v>
      </c>
      <c r="J7" s="196"/>
      <c r="K7" s="136">
        <f>C7</f>
        <v>16362994</v>
      </c>
      <c r="L7" s="196"/>
      <c r="M7" s="136">
        <f>E7</f>
        <v>231003831460</v>
      </c>
      <c r="N7" s="196"/>
      <c r="O7" s="251">
        <v>188153782051</v>
      </c>
      <c r="P7" s="196"/>
      <c r="Q7" s="250">
        <f>M7-O7</f>
        <v>42850049409</v>
      </c>
    </row>
    <row r="8" spans="1:21" s="54" customFormat="1" ht="30" customHeight="1">
      <c r="A8" s="247" t="s">
        <v>182</v>
      </c>
      <c r="B8" s="166"/>
      <c r="C8" s="136">
        <v>4910608</v>
      </c>
      <c r="D8" s="196"/>
      <c r="E8" s="136">
        <v>92979173531</v>
      </c>
      <c r="F8" s="196"/>
      <c r="G8" s="136">
        <v>75939360824</v>
      </c>
      <c r="H8" s="196"/>
      <c r="I8" s="250">
        <f>E8-G8</f>
        <v>17039812707</v>
      </c>
      <c r="J8" s="196"/>
      <c r="K8" s="136">
        <f t="shared" ref="K8:K74" si="0">C8</f>
        <v>4910608</v>
      </c>
      <c r="L8" s="196"/>
      <c r="M8" s="136">
        <f t="shared" ref="M8:M74" si="1">E8</f>
        <v>92979173531</v>
      </c>
      <c r="N8" s="196"/>
      <c r="O8" s="136">
        <v>61407803694</v>
      </c>
      <c r="P8" s="196"/>
      <c r="Q8" s="250">
        <f t="shared" ref="Q8:Q74" si="2">M8-O8</f>
        <v>31571369837</v>
      </c>
    </row>
    <row r="9" spans="1:21" s="54" customFormat="1" ht="30" customHeight="1">
      <c r="A9" s="247" t="s">
        <v>179</v>
      </c>
      <c r="B9" s="166"/>
      <c r="C9" s="136">
        <v>688237</v>
      </c>
      <c r="D9" s="196"/>
      <c r="E9" s="136">
        <v>16397298831</v>
      </c>
      <c r="F9" s="196"/>
      <c r="G9" s="136">
        <v>13522765588</v>
      </c>
      <c r="H9" s="196"/>
      <c r="I9" s="250">
        <f>E9-G9</f>
        <v>2874533243</v>
      </c>
      <c r="J9" s="196"/>
      <c r="K9" s="136">
        <f t="shared" si="0"/>
        <v>688237</v>
      </c>
      <c r="L9" s="196"/>
      <c r="M9" s="136">
        <f t="shared" si="1"/>
        <v>16397298831</v>
      </c>
      <c r="N9" s="196"/>
      <c r="O9" s="136">
        <v>11424915723</v>
      </c>
      <c r="P9" s="196"/>
      <c r="Q9" s="250">
        <f t="shared" si="2"/>
        <v>4972383108</v>
      </c>
    </row>
    <row r="10" spans="1:21" s="54" customFormat="1" ht="30" customHeight="1">
      <c r="A10" s="247" t="s">
        <v>200</v>
      </c>
      <c r="B10" s="166"/>
      <c r="C10" s="136">
        <v>14207</v>
      </c>
      <c r="D10" s="196"/>
      <c r="E10" s="136">
        <v>637171397</v>
      </c>
      <c r="F10" s="196"/>
      <c r="G10" s="136">
        <v>26471188902</v>
      </c>
      <c r="H10" s="196"/>
      <c r="I10" s="250">
        <f>E10-G10</f>
        <v>-25834017505</v>
      </c>
      <c r="J10" s="196"/>
      <c r="K10" s="136">
        <f t="shared" si="0"/>
        <v>14207</v>
      </c>
      <c r="L10" s="196"/>
      <c r="M10" s="136">
        <f t="shared" si="1"/>
        <v>637171397</v>
      </c>
      <c r="N10" s="196"/>
      <c r="O10" s="136">
        <v>625963577</v>
      </c>
      <c r="P10" s="196"/>
      <c r="Q10" s="250">
        <f t="shared" si="2"/>
        <v>11207820</v>
      </c>
    </row>
    <row r="11" spans="1:21" s="54" customFormat="1" ht="30" customHeight="1">
      <c r="A11" s="247" t="s">
        <v>312</v>
      </c>
      <c r="B11" s="166"/>
      <c r="C11" s="136">
        <v>2284</v>
      </c>
      <c r="D11" s="196"/>
      <c r="E11" s="136">
        <v>18810661</v>
      </c>
      <c r="F11" s="196"/>
      <c r="G11" s="136">
        <v>16361029</v>
      </c>
      <c r="H11" s="196"/>
      <c r="I11" s="250">
        <f t="shared" ref="I11:I74" si="3">E11-G11</f>
        <v>2449632</v>
      </c>
      <c r="J11" s="196"/>
      <c r="K11" s="136">
        <f t="shared" si="0"/>
        <v>2284</v>
      </c>
      <c r="L11" s="196"/>
      <c r="M11" s="136">
        <f t="shared" si="1"/>
        <v>18810661</v>
      </c>
      <c r="N11" s="196"/>
      <c r="O11" s="136">
        <v>11586051</v>
      </c>
      <c r="P11" s="196"/>
      <c r="Q11" s="250">
        <f t="shared" si="2"/>
        <v>7224610</v>
      </c>
    </row>
    <row r="12" spans="1:21" s="54" customFormat="1" ht="30" customHeight="1">
      <c r="A12" s="247" t="s">
        <v>225</v>
      </c>
      <c r="B12" s="166"/>
      <c r="C12" s="136">
        <v>0</v>
      </c>
      <c r="D12" s="196"/>
      <c r="E12" s="136">
        <v>19057537719</v>
      </c>
      <c r="F12" s="196"/>
      <c r="G12" s="136">
        <v>18894218589</v>
      </c>
      <c r="H12" s="196"/>
      <c r="I12" s="250">
        <f t="shared" si="3"/>
        <v>163319130</v>
      </c>
      <c r="J12" s="196"/>
      <c r="K12" s="136">
        <f t="shared" si="0"/>
        <v>0</v>
      </c>
      <c r="L12" s="196"/>
      <c r="M12" s="136">
        <f t="shared" si="1"/>
        <v>19057537719</v>
      </c>
      <c r="N12" s="196"/>
      <c r="O12" s="136">
        <v>19057537719</v>
      </c>
      <c r="P12" s="196"/>
      <c r="Q12" s="250">
        <f t="shared" si="2"/>
        <v>0</v>
      </c>
    </row>
    <row r="13" spans="1:21" s="54" customFormat="1" ht="30" customHeight="1">
      <c r="A13" s="247" t="s">
        <v>178</v>
      </c>
      <c r="B13" s="166"/>
      <c r="C13" s="136">
        <v>5000000</v>
      </c>
      <c r="D13" s="196"/>
      <c r="E13" s="136">
        <v>83806800000</v>
      </c>
      <c r="F13" s="196"/>
      <c r="G13" s="136">
        <v>82137888632</v>
      </c>
      <c r="H13" s="196"/>
      <c r="I13" s="250">
        <f t="shared" si="3"/>
        <v>1668911368</v>
      </c>
      <c r="J13" s="196"/>
      <c r="K13" s="136">
        <f t="shared" si="0"/>
        <v>5000000</v>
      </c>
      <c r="L13" s="196"/>
      <c r="M13" s="136">
        <f t="shared" si="1"/>
        <v>83806800000</v>
      </c>
      <c r="N13" s="196"/>
      <c r="O13" s="136">
        <v>80380049000</v>
      </c>
      <c r="P13" s="196"/>
      <c r="Q13" s="250">
        <f t="shared" si="2"/>
        <v>3426751000</v>
      </c>
      <c r="T13" s="96"/>
    </row>
    <row r="14" spans="1:21" s="54" customFormat="1" ht="30" customHeight="1">
      <c r="A14" s="247" t="s">
        <v>214</v>
      </c>
      <c r="B14" s="166"/>
      <c r="C14" s="136">
        <v>56520</v>
      </c>
      <c r="D14" s="196"/>
      <c r="E14" s="136">
        <v>1894416476</v>
      </c>
      <c r="F14" s="196"/>
      <c r="G14" s="136">
        <v>20474863791</v>
      </c>
      <c r="H14" s="196"/>
      <c r="I14" s="250">
        <f t="shared" si="3"/>
        <v>-18580447315</v>
      </c>
      <c r="J14" s="196"/>
      <c r="K14" s="136">
        <f t="shared" si="0"/>
        <v>56520</v>
      </c>
      <c r="L14" s="196"/>
      <c r="M14" s="136">
        <v>1894416476</v>
      </c>
      <c r="N14" s="196"/>
      <c r="O14" s="136">
        <v>1702291219</v>
      </c>
      <c r="P14" s="196"/>
      <c r="Q14" s="250">
        <f>M14-O14</f>
        <v>192125257</v>
      </c>
    </row>
    <row r="15" spans="1:21" s="54" customFormat="1" ht="30" customHeight="1">
      <c r="A15" s="247" t="s">
        <v>215</v>
      </c>
      <c r="B15" s="166"/>
      <c r="C15" s="136">
        <v>1694000</v>
      </c>
      <c r="D15" s="196"/>
      <c r="E15" s="136">
        <v>27159968066</v>
      </c>
      <c r="F15" s="196"/>
      <c r="G15" s="136">
        <v>22309370160</v>
      </c>
      <c r="H15" s="196"/>
      <c r="I15" s="250">
        <f t="shared" si="3"/>
        <v>4850597906</v>
      </c>
      <c r="J15" s="196"/>
      <c r="K15" s="136">
        <f t="shared" si="0"/>
        <v>1694000</v>
      </c>
      <c r="L15" s="196"/>
      <c r="M15" s="136">
        <f t="shared" si="1"/>
        <v>27159968066</v>
      </c>
      <c r="N15" s="196"/>
      <c r="O15" s="136">
        <v>20012387472</v>
      </c>
      <c r="P15" s="196"/>
      <c r="Q15" s="250">
        <f t="shared" si="2"/>
        <v>7147580594</v>
      </c>
    </row>
    <row r="16" spans="1:21" s="54" customFormat="1" ht="30" customHeight="1">
      <c r="A16" s="247" t="s">
        <v>216</v>
      </c>
      <c r="B16" s="166"/>
      <c r="C16" s="136">
        <v>4000000</v>
      </c>
      <c r="D16" s="196"/>
      <c r="E16" s="136">
        <v>48861907500</v>
      </c>
      <c r="F16" s="196"/>
      <c r="G16" s="136">
        <v>40272120000</v>
      </c>
      <c r="H16" s="196"/>
      <c r="I16" s="250">
        <f t="shared" si="3"/>
        <v>8589787500</v>
      </c>
      <c r="J16" s="196"/>
      <c r="K16" s="136">
        <f t="shared" si="0"/>
        <v>4000000</v>
      </c>
      <c r="L16" s="196"/>
      <c r="M16" s="136">
        <f t="shared" si="1"/>
        <v>48861907500</v>
      </c>
      <c r="N16" s="196"/>
      <c r="O16" s="136">
        <v>40251878398</v>
      </c>
      <c r="P16" s="196"/>
      <c r="Q16" s="250">
        <f t="shared" si="2"/>
        <v>8610029102</v>
      </c>
    </row>
    <row r="17" spans="1:20" s="54" customFormat="1" ht="30" customHeight="1">
      <c r="A17" s="247" t="s">
        <v>184</v>
      </c>
      <c r="B17" s="166"/>
      <c r="C17" s="136">
        <v>1504778</v>
      </c>
      <c r="D17" s="196"/>
      <c r="E17" s="136">
        <v>37833188667</v>
      </c>
      <c r="F17" s="196"/>
      <c r="G17" s="136">
        <v>30927130418</v>
      </c>
      <c r="H17" s="196"/>
      <c r="I17" s="250">
        <f t="shared" si="3"/>
        <v>6906058249</v>
      </c>
      <c r="J17" s="196"/>
      <c r="K17" s="136">
        <f t="shared" si="0"/>
        <v>1504778</v>
      </c>
      <c r="L17" s="196"/>
      <c r="M17" s="136">
        <f t="shared" si="1"/>
        <v>37833188667</v>
      </c>
      <c r="N17" s="196"/>
      <c r="O17" s="136">
        <v>28888407029</v>
      </c>
      <c r="P17" s="196"/>
      <c r="Q17" s="250">
        <f t="shared" si="2"/>
        <v>8944781638</v>
      </c>
    </row>
    <row r="18" spans="1:20" s="54" customFormat="1" ht="30" customHeight="1">
      <c r="A18" s="247" t="s">
        <v>306</v>
      </c>
      <c r="B18" s="166"/>
      <c r="C18" s="136">
        <v>3000000</v>
      </c>
      <c r="D18" s="196"/>
      <c r="E18" s="136">
        <v>56629452000</v>
      </c>
      <c r="F18" s="196"/>
      <c r="G18" s="136">
        <v>49236495000</v>
      </c>
      <c r="H18" s="196"/>
      <c r="I18" s="250">
        <f t="shared" si="3"/>
        <v>7392957000</v>
      </c>
      <c r="J18" s="196"/>
      <c r="K18" s="136">
        <f t="shared" si="0"/>
        <v>3000000</v>
      </c>
      <c r="L18" s="196"/>
      <c r="M18" s="136">
        <f t="shared" si="1"/>
        <v>56629452000</v>
      </c>
      <c r="N18" s="196"/>
      <c r="O18" s="136">
        <v>45643568886</v>
      </c>
      <c r="P18" s="196"/>
      <c r="Q18" s="250">
        <f t="shared" si="2"/>
        <v>10985883114</v>
      </c>
    </row>
    <row r="19" spans="1:20" s="54" customFormat="1" ht="30" customHeight="1">
      <c r="A19" s="247" t="s">
        <v>303</v>
      </c>
      <c r="B19" s="166"/>
      <c r="C19" s="136">
        <v>11305290</v>
      </c>
      <c r="D19" s="196"/>
      <c r="E19" s="136">
        <v>478882000081</v>
      </c>
      <c r="F19" s="196"/>
      <c r="G19" s="136">
        <v>417652976867</v>
      </c>
      <c r="H19" s="196"/>
      <c r="I19" s="250">
        <f t="shared" si="3"/>
        <v>61229023214</v>
      </c>
      <c r="J19" s="196"/>
      <c r="K19" s="136">
        <f t="shared" si="0"/>
        <v>11305290</v>
      </c>
      <c r="L19" s="196"/>
      <c r="M19" s="136">
        <f t="shared" si="1"/>
        <v>478882000081</v>
      </c>
      <c r="N19" s="196"/>
      <c r="O19" s="136">
        <v>403790666363</v>
      </c>
      <c r="P19" s="196"/>
      <c r="Q19" s="250">
        <f t="shared" si="2"/>
        <v>75091333718</v>
      </c>
    </row>
    <row r="20" spans="1:20" s="54" customFormat="1" ht="30" customHeight="1">
      <c r="A20" s="247" t="s">
        <v>305</v>
      </c>
      <c r="B20" s="166"/>
      <c r="C20" s="136">
        <v>2102172</v>
      </c>
      <c r="D20" s="196"/>
      <c r="E20" s="136">
        <v>113047223001</v>
      </c>
      <c r="F20" s="196"/>
      <c r="G20" s="136">
        <v>114824514178</v>
      </c>
      <c r="H20" s="196"/>
      <c r="I20" s="250">
        <f t="shared" si="3"/>
        <v>-1777291177</v>
      </c>
      <c r="J20" s="196"/>
      <c r="K20" s="136">
        <f t="shared" si="0"/>
        <v>2102172</v>
      </c>
      <c r="L20" s="196"/>
      <c r="M20" s="136">
        <f t="shared" si="1"/>
        <v>113047223001</v>
      </c>
      <c r="N20" s="196"/>
      <c r="O20" s="136">
        <v>113005917040</v>
      </c>
      <c r="P20" s="196"/>
      <c r="Q20" s="250">
        <f t="shared" si="2"/>
        <v>41305961</v>
      </c>
    </row>
    <row r="21" spans="1:20" s="54" customFormat="1" ht="30" customHeight="1">
      <c r="A21" s="247" t="s">
        <v>307</v>
      </c>
      <c r="B21" s="166"/>
      <c r="C21" s="136">
        <v>10000000</v>
      </c>
      <c r="D21" s="196"/>
      <c r="E21" s="136">
        <v>127057348000</v>
      </c>
      <c r="F21" s="196"/>
      <c r="G21" s="136">
        <v>109188816000</v>
      </c>
      <c r="H21" s="196"/>
      <c r="I21" s="250">
        <f t="shared" si="3"/>
        <v>17868532000</v>
      </c>
      <c r="J21" s="196"/>
      <c r="K21" s="136">
        <f t="shared" si="0"/>
        <v>10000000</v>
      </c>
      <c r="L21" s="196"/>
      <c r="M21" s="136">
        <f t="shared" si="1"/>
        <v>127057348000</v>
      </c>
      <c r="N21" s="196"/>
      <c r="O21" s="136">
        <v>100120000000</v>
      </c>
      <c r="P21" s="196"/>
      <c r="Q21" s="250">
        <f t="shared" si="2"/>
        <v>26937348000</v>
      </c>
    </row>
    <row r="22" spans="1:20" s="54" customFormat="1" ht="30" customHeight="1">
      <c r="A22" s="247" t="s">
        <v>304</v>
      </c>
      <c r="B22" s="166"/>
      <c r="C22" s="136">
        <v>2540757</v>
      </c>
      <c r="D22" s="196"/>
      <c r="E22" s="136">
        <v>31822859469</v>
      </c>
      <c r="F22" s="196"/>
      <c r="G22" s="136">
        <v>29616496714</v>
      </c>
      <c r="H22" s="196"/>
      <c r="I22" s="250">
        <f>E22-G22</f>
        <v>2206362755</v>
      </c>
      <c r="J22" s="196"/>
      <c r="K22" s="136">
        <f t="shared" si="0"/>
        <v>2540757</v>
      </c>
      <c r="L22" s="196"/>
      <c r="M22" s="136">
        <f t="shared" si="1"/>
        <v>31822859469</v>
      </c>
      <c r="N22" s="196"/>
      <c r="O22" s="136">
        <v>27497306714</v>
      </c>
      <c r="P22" s="196"/>
      <c r="Q22" s="250">
        <f t="shared" si="2"/>
        <v>4325552755</v>
      </c>
    </row>
    <row r="23" spans="1:20" s="54" customFormat="1" ht="30" customHeight="1">
      <c r="A23" s="247" t="s">
        <v>318</v>
      </c>
      <c r="B23" s="166"/>
      <c r="C23" s="136">
        <v>1000000</v>
      </c>
      <c r="D23" s="196"/>
      <c r="E23" s="136">
        <v>9977000000</v>
      </c>
      <c r="F23" s="196"/>
      <c r="G23" s="136">
        <v>9977000000</v>
      </c>
      <c r="H23" s="196"/>
      <c r="I23" s="250">
        <f t="shared" si="3"/>
        <v>0</v>
      </c>
      <c r="J23" s="196"/>
      <c r="K23" s="136">
        <f t="shared" si="0"/>
        <v>1000000</v>
      </c>
      <c r="L23" s="196"/>
      <c r="M23" s="136">
        <f t="shared" si="1"/>
        <v>9977000000</v>
      </c>
      <c r="N23" s="196"/>
      <c r="O23" s="136">
        <v>10022450000</v>
      </c>
      <c r="P23" s="196"/>
      <c r="Q23" s="250">
        <f t="shared" si="2"/>
        <v>-45450000</v>
      </c>
    </row>
    <row r="24" spans="1:20" s="54" customFormat="1" ht="30" customHeight="1">
      <c r="A24" s="247" t="s">
        <v>390</v>
      </c>
      <c r="B24" s="166"/>
      <c r="C24" s="136">
        <v>704</v>
      </c>
      <c r="D24" s="196"/>
      <c r="E24" s="136">
        <v>445456554</v>
      </c>
      <c r="F24" s="196"/>
      <c r="G24" s="136">
        <v>435646644</v>
      </c>
      <c r="H24" s="196"/>
      <c r="I24" s="250">
        <f t="shared" si="3"/>
        <v>9809910</v>
      </c>
      <c r="J24" s="196"/>
      <c r="K24" s="136">
        <f t="shared" si="0"/>
        <v>704</v>
      </c>
      <c r="L24" s="196"/>
      <c r="M24" s="136">
        <f t="shared" si="1"/>
        <v>445456554</v>
      </c>
      <c r="N24" s="196"/>
      <c r="O24" s="136">
        <v>435646644</v>
      </c>
      <c r="P24" s="196"/>
      <c r="Q24" s="250">
        <f t="shared" si="2"/>
        <v>9809910</v>
      </c>
    </row>
    <row r="25" spans="1:20" s="54" customFormat="1" ht="30" customHeight="1">
      <c r="A25" s="247" t="s">
        <v>392</v>
      </c>
      <c r="B25" s="166"/>
      <c r="C25" s="136">
        <v>407</v>
      </c>
      <c r="D25" s="196"/>
      <c r="E25" s="136">
        <v>383564020</v>
      </c>
      <c r="F25" s="196"/>
      <c r="G25" s="136">
        <v>379747294</v>
      </c>
      <c r="H25" s="196"/>
      <c r="I25" s="250">
        <f t="shared" si="3"/>
        <v>3816726</v>
      </c>
      <c r="J25" s="196"/>
      <c r="K25" s="136">
        <f t="shared" si="0"/>
        <v>407</v>
      </c>
      <c r="L25" s="196"/>
      <c r="M25" s="136">
        <f t="shared" si="1"/>
        <v>383564020</v>
      </c>
      <c r="N25" s="196"/>
      <c r="O25" s="136">
        <v>379747294</v>
      </c>
      <c r="P25" s="196"/>
      <c r="Q25" s="250">
        <f t="shared" si="2"/>
        <v>3816726</v>
      </c>
    </row>
    <row r="26" spans="1:20" s="54" customFormat="1" ht="30" customHeight="1">
      <c r="A26" s="247" t="s">
        <v>395</v>
      </c>
      <c r="B26" s="166"/>
      <c r="C26" s="136">
        <v>76873</v>
      </c>
      <c r="D26" s="196"/>
      <c r="E26" s="136">
        <v>43762111199</v>
      </c>
      <c r="F26" s="196"/>
      <c r="G26" s="136">
        <v>42848281660</v>
      </c>
      <c r="H26" s="196"/>
      <c r="I26" s="250">
        <f t="shared" si="3"/>
        <v>913829539</v>
      </c>
      <c r="J26" s="196"/>
      <c r="K26" s="136">
        <f t="shared" si="0"/>
        <v>76873</v>
      </c>
      <c r="L26" s="196"/>
      <c r="M26" s="136">
        <f t="shared" si="1"/>
        <v>43762111199</v>
      </c>
      <c r="N26" s="196"/>
      <c r="O26" s="136">
        <v>42848281660</v>
      </c>
      <c r="P26" s="196"/>
      <c r="Q26" s="250">
        <f t="shared" si="2"/>
        <v>913829539</v>
      </c>
    </row>
    <row r="27" spans="1:20" s="54" customFormat="1" ht="30" customHeight="1">
      <c r="A27" s="247" t="s">
        <v>396</v>
      </c>
      <c r="B27" s="166"/>
      <c r="C27" s="136">
        <v>719</v>
      </c>
      <c r="D27" s="196"/>
      <c r="E27" s="136">
        <v>260504269</v>
      </c>
      <c r="F27" s="196"/>
      <c r="G27" s="136">
        <v>259699062</v>
      </c>
      <c r="H27" s="196"/>
      <c r="I27" s="250">
        <f t="shared" si="3"/>
        <v>805207</v>
      </c>
      <c r="J27" s="196"/>
      <c r="K27" s="136">
        <f t="shared" si="0"/>
        <v>719</v>
      </c>
      <c r="L27" s="196"/>
      <c r="M27" s="136">
        <f t="shared" si="1"/>
        <v>260504269</v>
      </c>
      <c r="N27" s="196"/>
      <c r="O27" s="136">
        <v>259699062</v>
      </c>
      <c r="P27" s="196"/>
      <c r="Q27" s="250">
        <f t="shared" si="2"/>
        <v>805207</v>
      </c>
    </row>
    <row r="28" spans="1:20" s="54" customFormat="1" ht="30" customHeight="1">
      <c r="A28" s="247" t="s">
        <v>164</v>
      </c>
      <c r="B28" s="166"/>
      <c r="C28" s="136">
        <v>0</v>
      </c>
      <c r="D28" s="196"/>
      <c r="E28" s="136">
        <v>14763782462</v>
      </c>
      <c r="F28" s="196"/>
      <c r="G28" s="136">
        <v>17729089534</v>
      </c>
      <c r="H28" s="196"/>
      <c r="I28" s="250">
        <f t="shared" si="3"/>
        <v>-2965307072</v>
      </c>
      <c r="J28" s="196"/>
      <c r="K28" s="136">
        <f t="shared" si="0"/>
        <v>0</v>
      </c>
      <c r="L28" s="196"/>
      <c r="M28" s="136">
        <f t="shared" si="1"/>
        <v>14763782462</v>
      </c>
      <c r="N28" s="196"/>
      <c r="O28" s="136">
        <v>14763782462</v>
      </c>
      <c r="P28" s="196"/>
      <c r="Q28" s="250">
        <f t="shared" si="2"/>
        <v>0</v>
      </c>
    </row>
    <row r="29" spans="1:20" s="54" customFormat="1" ht="30" customHeight="1">
      <c r="A29" s="247" t="s">
        <v>284</v>
      </c>
      <c r="B29" s="166"/>
      <c r="C29" s="136">
        <v>0</v>
      </c>
      <c r="D29" s="196"/>
      <c r="E29" s="136">
        <v>20672344000</v>
      </c>
      <c r="F29" s="196"/>
      <c r="G29" s="136">
        <v>21281580000</v>
      </c>
      <c r="H29" s="196"/>
      <c r="I29" s="250">
        <f t="shared" si="3"/>
        <v>-609236000</v>
      </c>
      <c r="J29" s="196"/>
      <c r="K29" s="136">
        <f t="shared" si="0"/>
        <v>0</v>
      </c>
      <c r="L29" s="196"/>
      <c r="M29" s="136">
        <f t="shared" si="1"/>
        <v>20672344000</v>
      </c>
      <c r="N29" s="196"/>
      <c r="O29" s="136">
        <v>20672344000</v>
      </c>
      <c r="P29" s="196"/>
      <c r="Q29" s="250">
        <f t="shared" si="2"/>
        <v>0</v>
      </c>
      <c r="T29" s="96"/>
    </row>
    <row r="30" spans="1:20" s="54" customFormat="1" ht="30" customHeight="1">
      <c r="A30" s="247" t="s">
        <v>381</v>
      </c>
      <c r="B30" s="166"/>
      <c r="C30" s="136">
        <v>4704</v>
      </c>
      <c r="D30" s="196"/>
      <c r="E30" s="136">
        <v>600224274</v>
      </c>
      <c r="F30" s="196"/>
      <c r="G30" s="136">
        <v>597790445</v>
      </c>
      <c r="H30" s="196"/>
      <c r="I30" s="250">
        <f t="shared" si="3"/>
        <v>2433829</v>
      </c>
      <c r="J30" s="196"/>
      <c r="K30" s="136">
        <f t="shared" si="0"/>
        <v>4704</v>
      </c>
      <c r="L30" s="196"/>
      <c r="M30" s="136">
        <f t="shared" si="1"/>
        <v>600224274</v>
      </c>
      <c r="N30" s="196"/>
      <c r="O30" s="136">
        <v>597790445</v>
      </c>
      <c r="P30" s="196"/>
      <c r="Q30" s="250">
        <f t="shared" si="2"/>
        <v>2433829</v>
      </c>
    </row>
    <row r="31" spans="1:20" s="54" customFormat="1" ht="30" customHeight="1">
      <c r="A31" s="247" t="s">
        <v>400</v>
      </c>
      <c r="B31" s="166"/>
      <c r="C31" s="136">
        <v>3369673</v>
      </c>
      <c r="D31" s="196"/>
      <c r="E31" s="136">
        <v>101193874838</v>
      </c>
      <c r="F31" s="196"/>
      <c r="G31" s="136">
        <v>100000014670</v>
      </c>
      <c r="H31" s="196"/>
      <c r="I31" s="250">
        <f t="shared" si="3"/>
        <v>1193860168</v>
      </c>
      <c r="J31" s="196"/>
      <c r="K31" s="136">
        <f t="shared" si="0"/>
        <v>3369673</v>
      </c>
      <c r="L31" s="196"/>
      <c r="M31" s="136">
        <f t="shared" si="1"/>
        <v>101193874838</v>
      </c>
      <c r="N31" s="196"/>
      <c r="O31" s="136">
        <v>100000014670</v>
      </c>
      <c r="P31" s="196"/>
      <c r="Q31" s="250">
        <f t="shared" si="2"/>
        <v>1193860168</v>
      </c>
    </row>
    <row r="32" spans="1:20" s="54" customFormat="1" ht="30" customHeight="1">
      <c r="A32" s="247" t="s">
        <v>378</v>
      </c>
      <c r="B32" s="166"/>
      <c r="C32" s="136">
        <v>3483</v>
      </c>
      <c r="D32" s="196"/>
      <c r="E32" s="136">
        <v>372205952</v>
      </c>
      <c r="F32" s="196"/>
      <c r="G32" s="136">
        <v>366018296</v>
      </c>
      <c r="H32" s="196"/>
      <c r="I32" s="250">
        <f t="shared" si="3"/>
        <v>6187656</v>
      </c>
      <c r="J32" s="196"/>
      <c r="K32" s="136">
        <f t="shared" si="0"/>
        <v>3483</v>
      </c>
      <c r="L32" s="196"/>
      <c r="M32" s="136">
        <f t="shared" si="1"/>
        <v>372205952</v>
      </c>
      <c r="N32" s="196"/>
      <c r="O32" s="136">
        <v>366018296</v>
      </c>
      <c r="P32" s="196"/>
      <c r="Q32" s="250">
        <f t="shared" si="2"/>
        <v>6187656</v>
      </c>
      <c r="T32" s="96"/>
    </row>
    <row r="33" spans="1:17" s="54" customFormat="1" ht="30" customHeight="1">
      <c r="A33" s="247" t="s">
        <v>379</v>
      </c>
      <c r="B33" s="166"/>
      <c r="C33" s="136">
        <v>399449</v>
      </c>
      <c r="D33" s="196"/>
      <c r="E33" s="136">
        <v>38944226569</v>
      </c>
      <c r="F33" s="196"/>
      <c r="G33" s="136">
        <v>37577975040</v>
      </c>
      <c r="H33" s="196"/>
      <c r="I33" s="250">
        <f t="shared" si="3"/>
        <v>1366251529</v>
      </c>
      <c r="J33" s="196"/>
      <c r="K33" s="136">
        <f t="shared" si="0"/>
        <v>399449</v>
      </c>
      <c r="L33" s="196"/>
      <c r="M33" s="136">
        <f t="shared" si="1"/>
        <v>38944226569</v>
      </c>
      <c r="N33" s="196"/>
      <c r="O33" s="136">
        <v>37577975040</v>
      </c>
      <c r="P33" s="196"/>
      <c r="Q33" s="250">
        <f t="shared" si="2"/>
        <v>1366251529</v>
      </c>
    </row>
    <row r="34" spans="1:17" s="54" customFormat="1" ht="30" customHeight="1">
      <c r="A34" s="247" t="s">
        <v>201</v>
      </c>
      <c r="B34" s="166"/>
      <c r="C34" s="136">
        <v>66661</v>
      </c>
      <c r="D34" s="196"/>
      <c r="E34" s="136">
        <v>5117948831</v>
      </c>
      <c r="F34" s="196"/>
      <c r="G34" s="136">
        <v>5051196040</v>
      </c>
      <c r="H34" s="196"/>
      <c r="I34" s="250">
        <f t="shared" si="3"/>
        <v>66752791</v>
      </c>
      <c r="J34" s="196"/>
      <c r="K34" s="136">
        <f t="shared" si="0"/>
        <v>66661</v>
      </c>
      <c r="L34" s="196"/>
      <c r="M34" s="136">
        <f t="shared" si="1"/>
        <v>5117948831</v>
      </c>
      <c r="N34" s="196"/>
      <c r="O34" s="136">
        <v>5051196040</v>
      </c>
      <c r="P34" s="196"/>
      <c r="Q34" s="250">
        <f t="shared" si="2"/>
        <v>66752791</v>
      </c>
    </row>
    <row r="35" spans="1:17" s="54" customFormat="1" ht="30" customHeight="1">
      <c r="A35" s="247" t="s">
        <v>393</v>
      </c>
      <c r="B35" s="166"/>
      <c r="C35" s="136">
        <v>6012</v>
      </c>
      <c r="D35" s="196"/>
      <c r="E35" s="136">
        <v>678060390</v>
      </c>
      <c r="F35" s="196"/>
      <c r="G35" s="136">
        <v>665604329</v>
      </c>
      <c r="H35" s="196"/>
      <c r="I35" s="250">
        <f t="shared" si="3"/>
        <v>12456061</v>
      </c>
      <c r="J35" s="196"/>
      <c r="K35" s="136">
        <f t="shared" si="0"/>
        <v>6012</v>
      </c>
      <c r="L35" s="196"/>
      <c r="M35" s="136">
        <f t="shared" si="1"/>
        <v>678060390</v>
      </c>
      <c r="N35" s="196"/>
      <c r="O35" s="136">
        <v>665604329</v>
      </c>
      <c r="P35" s="196"/>
      <c r="Q35" s="250">
        <f t="shared" si="2"/>
        <v>12456061</v>
      </c>
    </row>
    <row r="36" spans="1:17" s="54" customFormat="1" ht="30" customHeight="1">
      <c r="A36" s="247" t="s">
        <v>401</v>
      </c>
      <c r="B36" s="166"/>
      <c r="C36" s="136">
        <v>9163545</v>
      </c>
      <c r="D36" s="196"/>
      <c r="E36" s="136">
        <v>310618066269</v>
      </c>
      <c r="F36" s="196"/>
      <c r="G36" s="136">
        <v>300001506044</v>
      </c>
      <c r="H36" s="196"/>
      <c r="I36" s="250">
        <f t="shared" si="3"/>
        <v>10616560225</v>
      </c>
      <c r="J36" s="196"/>
      <c r="K36" s="136">
        <f t="shared" si="0"/>
        <v>9163545</v>
      </c>
      <c r="L36" s="196"/>
      <c r="M36" s="136">
        <f t="shared" si="1"/>
        <v>310618066269</v>
      </c>
      <c r="N36" s="196"/>
      <c r="O36" s="136">
        <v>300001506044</v>
      </c>
      <c r="P36" s="196"/>
      <c r="Q36" s="250">
        <f t="shared" si="2"/>
        <v>10616560225</v>
      </c>
    </row>
    <row r="37" spans="1:17" s="54" customFormat="1" ht="30" customHeight="1">
      <c r="A37" s="247" t="s">
        <v>404</v>
      </c>
      <c r="B37" s="166"/>
      <c r="C37" s="136">
        <v>4556861</v>
      </c>
      <c r="D37" s="196"/>
      <c r="E37" s="136">
        <v>85062773911</v>
      </c>
      <c r="F37" s="196"/>
      <c r="G37" s="136">
        <v>70378874629</v>
      </c>
      <c r="H37" s="196"/>
      <c r="I37" s="250">
        <f t="shared" si="3"/>
        <v>14683899282</v>
      </c>
      <c r="J37" s="196"/>
      <c r="K37" s="136">
        <f t="shared" si="0"/>
        <v>4556861</v>
      </c>
      <c r="L37" s="196"/>
      <c r="M37" s="136">
        <f t="shared" si="1"/>
        <v>85062773911</v>
      </c>
      <c r="N37" s="196"/>
      <c r="O37" s="136">
        <v>70378874629</v>
      </c>
      <c r="P37" s="196"/>
      <c r="Q37" s="250">
        <f t="shared" si="2"/>
        <v>14683899282</v>
      </c>
    </row>
    <row r="38" spans="1:17" s="54" customFormat="1" ht="30" customHeight="1">
      <c r="A38" s="247" t="s">
        <v>384</v>
      </c>
      <c r="B38" s="166"/>
      <c r="C38" s="136">
        <v>14546</v>
      </c>
      <c r="D38" s="196"/>
      <c r="E38" s="136">
        <v>716562358</v>
      </c>
      <c r="F38" s="196"/>
      <c r="G38" s="136">
        <v>710536885</v>
      </c>
      <c r="H38" s="196"/>
      <c r="I38" s="250">
        <f t="shared" si="3"/>
        <v>6025473</v>
      </c>
      <c r="J38" s="196"/>
      <c r="K38" s="136">
        <f t="shared" si="0"/>
        <v>14546</v>
      </c>
      <c r="L38" s="196"/>
      <c r="M38" s="136">
        <f t="shared" si="1"/>
        <v>716562358</v>
      </c>
      <c r="N38" s="196"/>
      <c r="O38" s="136">
        <v>710536885</v>
      </c>
      <c r="P38" s="196"/>
      <c r="Q38" s="250">
        <f t="shared" si="2"/>
        <v>6025473</v>
      </c>
    </row>
    <row r="39" spans="1:17" s="54" customFormat="1" ht="30" customHeight="1">
      <c r="A39" s="247" t="s">
        <v>367</v>
      </c>
      <c r="B39" s="166"/>
      <c r="C39" s="136">
        <v>750000</v>
      </c>
      <c r="D39" s="196"/>
      <c r="E39" s="136">
        <v>20167887750</v>
      </c>
      <c r="F39" s="196"/>
      <c r="G39" s="136">
        <v>13911685500</v>
      </c>
      <c r="H39" s="196"/>
      <c r="I39" s="250">
        <f t="shared" si="3"/>
        <v>6256202250</v>
      </c>
      <c r="J39" s="196"/>
      <c r="K39" s="136">
        <f t="shared" si="0"/>
        <v>750000</v>
      </c>
      <c r="L39" s="196"/>
      <c r="M39" s="136">
        <f t="shared" si="1"/>
        <v>20167887750</v>
      </c>
      <c r="N39" s="196"/>
      <c r="O39" s="136">
        <v>13911685500</v>
      </c>
      <c r="P39" s="196"/>
      <c r="Q39" s="250">
        <f t="shared" si="2"/>
        <v>6256202250</v>
      </c>
    </row>
    <row r="40" spans="1:17" s="54" customFormat="1" ht="30" customHeight="1">
      <c r="A40" s="247" t="s">
        <v>382</v>
      </c>
      <c r="B40" s="166"/>
      <c r="C40" s="136">
        <v>4368</v>
      </c>
      <c r="D40" s="196"/>
      <c r="E40" s="136">
        <v>116127903</v>
      </c>
      <c r="F40" s="196"/>
      <c r="G40" s="136">
        <v>114325410</v>
      </c>
      <c r="H40" s="196"/>
      <c r="I40" s="250">
        <f t="shared" si="3"/>
        <v>1802493</v>
      </c>
      <c r="J40" s="196"/>
      <c r="K40" s="136">
        <f t="shared" si="0"/>
        <v>4368</v>
      </c>
      <c r="L40" s="196"/>
      <c r="M40" s="136">
        <f t="shared" si="1"/>
        <v>116127903</v>
      </c>
      <c r="N40" s="196"/>
      <c r="O40" s="136">
        <v>114325410</v>
      </c>
      <c r="P40" s="196"/>
      <c r="Q40" s="250">
        <f t="shared" si="2"/>
        <v>1802493</v>
      </c>
    </row>
    <row r="41" spans="1:17" s="54" customFormat="1" ht="30" customHeight="1">
      <c r="A41" s="247" t="s">
        <v>388</v>
      </c>
      <c r="B41" s="166"/>
      <c r="C41" s="136">
        <v>3429</v>
      </c>
      <c r="D41" s="196"/>
      <c r="E41" s="136">
        <v>84926878</v>
      </c>
      <c r="F41" s="196"/>
      <c r="G41" s="136">
        <v>83878049</v>
      </c>
      <c r="H41" s="196"/>
      <c r="I41" s="250">
        <f t="shared" si="3"/>
        <v>1048829</v>
      </c>
      <c r="J41" s="196"/>
      <c r="K41" s="136">
        <f t="shared" si="0"/>
        <v>3429</v>
      </c>
      <c r="L41" s="196"/>
      <c r="M41" s="136">
        <f t="shared" si="1"/>
        <v>84926878</v>
      </c>
      <c r="N41" s="196"/>
      <c r="O41" s="136">
        <v>83878049</v>
      </c>
      <c r="P41" s="196"/>
      <c r="Q41" s="250">
        <f t="shared" si="2"/>
        <v>1048829</v>
      </c>
    </row>
    <row r="42" spans="1:17" s="54" customFormat="1" ht="30" customHeight="1">
      <c r="A42" s="247" t="s">
        <v>397</v>
      </c>
      <c r="B42" s="166"/>
      <c r="C42" s="136">
        <v>199</v>
      </c>
      <c r="D42" s="196"/>
      <c r="E42" s="136">
        <v>4828307</v>
      </c>
      <c r="F42" s="196"/>
      <c r="G42" s="136">
        <v>4722786</v>
      </c>
      <c r="H42" s="196"/>
      <c r="I42" s="250">
        <f t="shared" si="3"/>
        <v>105521</v>
      </c>
      <c r="J42" s="196"/>
      <c r="K42" s="136">
        <f t="shared" si="0"/>
        <v>199</v>
      </c>
      <c r="L42" s="196"/>
      <c r="M42" s="136">
        <f t="shared" si="1"/>
        <v>4828307</v>
      </c>
      <c r="N42" s="196"/>
      <c r="O42" s="136">
        <v>4722786</v>
      </c>
      <c r="P42" s="196"/>
      <c r="Q42" s="250">
        <f t="shared" si="2"/>
        <v>105521</v>
      </c>
    </row>
    <row r="43" spans="1:17" s="54" customFormat="1" ht="30" customHeight="1">
      <c r="A43" s="247" t="s">
        <v>389</v>
      </c>
      <c r="B43" s="166"/>
      <c r="C43" s="136">
        <v>57610</v>
      </c>
      <c r="D43" s="196"/>
      <c r="E43" s="136">
        <v>1372925110</v>
      </c>
      <c r="F43" s="196"/>
      <c r="G43" s="136">
        <v>1353880583</v>
      </c>
      <c r="H43" s="196"/>
      <c r="I43" s="250">
        <f t="shared" si="3"/>
        <v>19044527</v>
      </c>
      <c r="J43" s="196"/>
      <c r="K43" s="136">
        <f t="shared" si="0"/>
        <v>57610</v>
      </c>
      <c r="L43" s="196"/>
      <c r="M43" s="136">
        <f t="shared" si="1"/>
        <v>1372925110</v>
      </c>
      <c r="N43" s="196"/>
      <c r="O43" s="136">
        <v>1353880583</v>
      </c>
      <c r="P43" s="196"/>
      <c r="Q43" s="250">
        <f t="shared" si="2"/>
        <v>19044527</v>
      </c>
    </row>
    <row r="44" spans="1:17" s="54" customFormat="1" ht="30" customHeight="1">
      <c r="A44" s="247" t="s">
        <v>398</v>
      </c>
      <c r="B44" s="166"/>
      <c r="C44" s="136">
        <v>38</v>
      </c>
      <c r="D44" s="196"/>
      <c r="E44" s="136">
        <v>932843</v>
      </c>
      <c r="F44" s="196"/>
      <c r="G44" s="136">
        <v>865376</v>
      </c>
      <c r="H44" s="196"/>
      <c r="I44" s="250">
        <f t="shared" si="3"/>
        <v>67467</v>
      </c>
      <c r="J44" s="196"/>
      <c r="K44" s="136">
        <f t="shared" si="0"/>
        <v>38</v>
      </c>
      <c r="L44" s="196"/>
      <c r="M44" s="136">
        <f t="shared" si="1"/>
        <v>932843</v>
      </c>
      <c r="N44" s="196"/>
      <c r="O44" s="136">
        <v>865376</v>
      </c>
      <c r="P44" s="196"/>
      <c r="Q44" s="250">
        <f t="shared" si="2"/>
        <v>67467</v>
      </c>
    </row>
    <row r="45" spans="1:17" s="54" customFormat="1" ht="30" customHeight="1">
      <c r="A45" s="247" t="s">
        <v>380</v>
      </c>
      <c r="B45" s="166"/>
      <c r="C45" s="136">
        <v>329105</v>
      </c>
      <c r="D45" s="196"/>
      <c r="E45" s="136">
        <v>8513590917</v>
      </c>
      <c r="F45" s="196"/>
      <c r="G45" s="136">
        <v>8186350064</v>
      </c>
      <c r="H45" s="196"/>
      <c r="I45" s="250">
        <f t="shared" si="3"/>
        <v>327240853</v>
      </c>
      <c r="J45" s="196"/>
      <c r="K45" s="136">
        <f t="shared" si="0"/>
        <v>329105</v>
      </c>
      <c r="L45" s="196"/>
      <c r="M45" s="136">
        <f t="shared" si="1"/>
        <v>8513590917</v>
      </c>
      <c r="N45" s="196"/>
      <c r="O45" s="136">
        <v>8186350064</v>
      </c>
      <c r="P45" s="196"/>
      <c r="Q45" s="250">
        <f t="shared" si="2"/>
        <v>327240853</v>
      </c>
    </row>
    <row r="46" spans="1:17" s="54" customFormat="1" ht="30" customHeight="1">
      <c r="A46" s="247" t="s">
        <v>442</v>
      </c>
      <c r="B46" s="166"/>
      <c r="C46" s="136">
        <v>337388</v>
      </c>
      <c r="D46" s="196"/>
      <c r="E46" s="136">
        <v>6353143033</v>
      </c>
      <c r="F46" s="196"/>
      <c r="G46" s="136">
        <v>6270313402</v>
      </c>
      <c r="H46" s="196"/>
      <c r="I46" s="250">
        <f t="shared" si="3"/>
        <v>82829631</v>
      </c>
      <c r="J46" s="196"/>
      <c r="K46" s="136">
        <f t="shared" si="0"/>
        <v>337388</v>
      </c>
      <c r="L46" s="196"/>
      <c r="M46" s="136">
        <f t="shared" si="1"/>
        <v>6353143033</v>
      </c>
      <c r="N46" s="196"/>
      <c r="O46" s="136">
        <v>6270313402</v>
      </c>
      <c r="P46" s="196"/>
      <c r="Q46" s="250">
        <f t="shared" si="2"/>
        <v>82829631</v>
      </c>
    </row>
    <row r="47" spans="1:17" s="54" customFormat="1" ht="30" customHeight="1">
      <c r="A47" s="247" t="s">
        <v>391</v>
      </c>
      <c r="B47" s="166"/>
      <c r="C47" s="136">
        <v>27852</v>
      </c>
      <c r="D47" s="196"/>
      <c r="E47" s="136">
        <v>496005239</v>
      </c>
      <c r="F47" s="196"/>
      <c r="G47" s="136">
        <v>485317131</v>
      </c>
      <c r="H47" s="196"/>
      <c r="I47" s="250">
        <f t="shared" si="3"/>
        <v>10688108</v>
      </c>
      <c r="J47" s="196"/>
      <c r="K47" s="136">
        <f t="shared" si="0"/>
        <v>27852</v>
      </c>
      <c r="L47" s="196"/>
      <c r="M47" s="136">
        <f t="shared" si="1"/>
        <v>496005239</v>
      </c>
      <c r="N47" s="196"/>
      <c r="O47" s="136">
        <v>485317131</v>
      </c>
      <c r="P47" s="196"/>
      <c r="Q47" s="250">
        <f t="shared" si="2"/>
        <v>10688108</v>
      </c>
    </row>
    <row r="48" spans="1:17" s="54" customFormat="1" ht="30" customHeight="1">
      <c r="A48" s="247" t="s">
        <v>368</v>
      </c>
      <c r="B48" s="166"/>
      <c r="C48" s="136">
        <v>2457000</v>
      </c>
      <c r="D48" s="196"/>
      <c r="E48" s="136">
        <v>25135856191</v>
      </c>
      <c r="F48" s="196"/>
      <c r="G48" s="136">
        <v>21801942325</v>
      </c>
      <c r="H48" s="196"/>
      <c r="I48" s="250">
        <f t="shared" si="3"/>
        <v>3333913866</v>
      </c>
      <c r="J48" s="196"/>
      <c r="K48" s="136">
        <f t="shared" si="0"/>
        <v>2457000</v>
      </c>
      <c r="L48" s="196"/>
      <c r="M48" s="136">
        <f t="shared" si="1"/>
        <v>25135856191</v>
      </c>
      <c r="N48" s="196"/>
      <c r="O48" s="136">
        <v>21801942325</v>
      </c>
      <c r="P48" s="196"/>
      <c r="Q48" s="250">
        <f t="shared" si="2"/>
        <v>3333913866</v>
      </c>
    </row>
    <row r="49" spans="1:18" s="54" customFormat="1" ht="30" customHeight="1">
      <c r="A49" s="247" t="s">
        <v>402</v>
      </c>
      <c r="B49" s="166"/>
      <c r="C49" s="136">
        <v>3800000</v>
      </c>
      <c r="D49" s="196"/>
      <c r="E49" s="136">
        <v>55504046400</v>
      </c>
      <c r="F49" s="196"/>
      <c r="G49" s="136">
        <v>49731296675</v>
      </c>
      <c r="H49" s="196"/>
      <c r="I49" s="250">
        <f t="shared" si="3"/>
        <v>5772749725</v>
      </c>
      <c r="J49" s="196"/>
      <c r="K49" s="136">
        <f t="shared" si="0"/>
        <v>3800000</v>
      </c>
      <c r="L49" s="196"/>
      <c r="M49" s="136">
        <f t="shared" si="1"/>
        <v>55504046400</v>
      </c>
      <c r="N49" s="196"/>
      <c r="O49" s="136">
        <v>49731296675</v>
      </c>
      <c r="P49" s="196"/>
      <c r="Q49" s="250">
        <f t="shared" si="2"/>
        <v>5772749725</v>
      </c>
    </row>
    <row r="50" spans="1:18" s="54" customFormat="1" ht="30" customHeight="1">
      <c r="A50" s="247" t="s">
        <v>394</v>
      </c>
      <c r="B50" s="166"/>
      <c r="C50" s="136">
        <v>211681</v>
      </c>
      <c r="D50" s="196"/>
      <c r="E50" s="136">
        <v>3568464616</v>
      </c>
      <c r="F50" s="196"/>
      <c r="G50" s="136">
        <v>3541268496</v>
      </c>
      <c r="H50" s="196"/>
      <c r="I50" s="250">
        <f t="shared" si="3"/>
        <v>27196120</v>
      </c>
      <c r="J50" s="196"/>
      <c r="K50" s="136">
        <f t="shared" si="0"/>
        <v>211681</v>
      </c>
      <c r="L50" s="196"/>
      <c r="M50" s="136">
        <f t="shared" si="1"/>
        <v>3568464616</v>
      </c>
      <c r="N50" s="196"/>
      <c r="O50" s="136">
        <v>3541268496</v>
      </c>
      <c r="P50" s="196"/>
      <c r="Q50" s="250">
        <f t="shared" si="2"/>
        <v>27196120</v>
      </c>
    </row>
    <row r="51" spans="1:18" s="54" customFormat="1" ht="30" customHeight="1">
      <c r="A51" s="247" t="s">
        <v>383</v>
      </c>
      <c r="B51" s="166"/>
      <c r="C51" s="136">
        <v>10168</v>
      </c>
      <c r="D51" s="196"/>
      <c r="E51" s="136">
        <v>153616607</v>
      </c>
      <c r="F51" s="196"/>
      <c r="G51" s="136">
        <v>152442704</v>
      </c>
      <c r="H51" s="196"/>
      <c r="I51" s="250">
        <f t="shared" si="3"/>
        <v>1173903</v>
      </c>
      <c r="J51" s="196"/>
      <c r="K51" s="136">
        <f t="shared" si="0"/>
        <v>10168</v>
      </c>
      <c r="L51" s="196"/>
      <c r="M51" s="136">
        <f t="shared" si="1"/>
        <v>153616607</v>
      </c>
      <c r="N51" s="196"/>
      <c r="O51" s="136">
        <v>152442704</v>
      </c>
      <c r="P51" s="196"/>
      <c r="Q51" s="250">
        <f t="shared" si="2"/>
        <v>1173903</v>
      </c>
    </row>
    <row r="52" spans="1:18" s="54" customFormat="1" ht="30" customHeight="1">
      <c r="A52" s="247" t="s">
        <v>443</v>
      </c>
      <c r="B52" s="166"/>
      <c r="C52" s="136">
        <v>6374</v>
      </c>
      <c r="D52" s="196"/>
      <c r="E52" s="136">
        <v>86518713</v>
      </c>
      <c r="F52" s="196"/>
      <c r="G52" s="136">
        <v>85858788</v>
      </c>
      <c r="H52" s="196"/>
      <c r="I52" s="250">
        <f t="shared" si="3"/>
        <v>659925</v>
      </c>
      <c r="J52" s="196"/>
      <c r="K52" s="136">
        <f t="shared" si="0"/>
        <v>6374</v>
      </c>
      <c r="L52" s="196"/>
      <c r="M52" s="136">
        <f t="shared" si="1"/>
        <v>86518713</v>
      </c>
      <c r="N52" s="196"/>
      <c r="O52" s="136">
        <v>85858788</v>
      </c>
      <c r="P52" s="196"/>
      <c r="Q52" s="250">
        <f t="shared" si="2"/>
        <v>659925</v>
      </c>
    </row>
    <row r="53" spans="1:18" s="54" customFormat="1" ht="30" customHeight="1">
      <c r="A53" s="247" t="s">
        <v>387</v>
      </c>
      <c r="B53" s="166"/>
      <c r="C53" s="136">
        <v>434733</v>
      </c>
      <c r="D53" s="196"/>
      <c r="E53" s="136">
        <v>5661681407</v>
      </c>
      <c r="F53" s="196"/>
      <c r="G53" s="136">
        <v>5649503707</v>
      </c>
      <c r="H53" s="196"/>
      <c r="I53" s="250">
        <f t="shared" si="3"/>
        <v>12177700</v>
      </c>
      <c r="J53" s="196"/>
      <c r="K53" s="136">
        <f t="shared" si="0"/>
        <v>434733</v>
      </c>
      <c r="L53" s="196"/>
      <c r="M53" s="136">
        <f t="shared" si="1"/>
        <v>5661681407</v>
      </c>
      <c r="N53" s="196"/>
      <c r="O53" s="136">
        <v>5649503707</v>
      </c>
      <c r="P53" s="196"/>
      <c r="Q53" s="250">
        <f t="shared" si="2"/>
        <v>12177700</v>
      </c>
    </row>
    <row r="54" spans="1:18" s="54" customFormat="1" ht="30" customHeight="1">
      <c r="A54" s="247" t="s">
        <v>399</v>
      </c>
      <c r="B54" s="166"/>
      <c r="C54" s="136">
        <v>1</v>
      </c>
      <c r="D54" s="196"/>
      <c r="E54" s="136">
        <v>12754</v>
      </c>
      <c r="F54" s="196"/>
      <c r="G54" s="136">
        <v>12176</v>
      </c>
      <c r="H54" s="196"/>
      <c r="I54" s="250">
        <f t="shared" si="3"/>
        <v>578</v>
      </c>
      <c r="J54" s="196"/>
      <c r="K54" s="136">
        <f t="shared" si="0"/>
        <v>1</v>
      </c>
      <c r="L54" s="196"/>
      <c r="M54" s="136">
        <f t="shared" si="1"/>
        <v>12754</v>
      </c>
      <c r="N54" s="196"/>
      <c r="O54" s="136">
        <v>12176</v>
      </c>
      <c r="P54" s="196"/>
      <c r="Q54" s="250">
        <f t="shared" si="2"/>
        <v>578</v>
      </c>
    </row>
    <row r="55" spans="1:18" s="54" customFormat="1" ht="30" customHeight="1">
      <c r="A55" s="247" t="s">
        <v>403</v>
      </c>
      <c r="B55" s="166"/>
      <c r="C55" s="136">
        <v>2000000</v>
      </c>
      <c r="D55" s="196"/>
      <c r="E55" s="136">
        <v>20073724000</v>
      </c>
      <c r="F55" s="196"/>
      <c r="G55" s="136">
        <v>20044900000</v>
      </c>
      <c r="H55" s="196"/>
      <c r="I55" s="250">
        <f t="shared" si="3"/>
        <v>28824000</v>
      </c>
      <c r="J55" s="196"/>
      <c r="K55" s="136">
        <f t="shared" si="0"/>
        <v>2000000</v>
      </c>
      <c r="L55" s="196"/>
      <c r="M55" s="136">
        <f t="shared" si="1"/>
        <v>20073724000</v>
      </c>
      <c r="N55" s="196"/>
      <c r="O55" s="136">
        <v>20044900000</v>
      </c>
      <c r="P55" s="196"/>
      <c r="Q55" s="250">
        <f t="shared" si="2"/>
        <v>28824000</v>
      </c>
    </row>
    <row r="56" spans="1:18" s="54" customFormat="1" ht="30" customHeight="1">
      <c r="A56" s="247" t="s">
        <v>196</v>
      </c>
      <c r="B56" s="166"/>
      <c r="C56" s="136">
        <v>720971</v>
      </c>
      <c r="D56" s="196"/>
      <c r="E56" s="136">
        <v>633028626918</v>
      </c>
      <c r="F56" s="196"/>
      <c r="G56" s="136">
        <v>633388916404</v>
      </c>
      <c r="H56" s="196"/>
      <c r="I56" s="250">
        <f t="shared" si="3"/>
        <v>-360289486</v>
      </c>
      <c r="J56" s="196"/>
      <c r="K56" s="136">
        <f t="shared" si="0"/>
        <v>720971</v>
      </c>
      <c r="L56" s="196"/>
      <c r="M56" s="136">
        <f t="shared" si="1"/>
        <v>633028626918</v>
      </c>
      <c r="N56" s="196"/>
      <c r="O56" s="136">
        <v>685662077395</v>
      </c>
      <c r="P56" s="196"/>
      <c r="Q56" s="250">
        <f t="shared" si="2"/>
        <v>-52633450477</v>
      </c>
    </row>
    <row r="57" spans="1:18" s="54" customFormat="1" ht="30" customHeight="1">
      <c r="A57" s="247" t="s">
        <v>243</v>
      </c>
      <c r="B57" s="166"/>
      <c r="C57" s="136">
        <v>235000</v>
      </c>
      <c r="D57" s="196"/>
      <c r="E57" s="136">
        <v>209036274688</v>
      </c>
      <c r="F57" s="196"/>
      <c r="G57" s="136">
        <v>204338830312</v>
      </c>
      <c r="H57" s="196"/>
      <c r="I57" s="250">
        <f t="shared" si="3"/>
        <v>4697444376</v>
      </c>
      <c r="J57" s="196"/>
      <c r="K57" s="136">
        <f t="shared" si="0"/>
        <v>235000</v>
      </c>
      <c r="L57" s="196"/>
      <c r="M57" s="136">
        <f t="shared" si="1"/>
        <v>209036274688</v>
      </c>
      <c r="N57" s="196"/>
      <c r="O57" s="136">
        <v>203058769000</v>
      </c>
      <c r="P57" s="196"/>
      <c r="Q57" s="250">
        <f t="shared" si="2"/>
        <v>5977505688</v>
      </c>
    </row>
    <row r="58" spans="1:18" s="58" customFormat="1" ht="31.5" customHeight="1">
      <c r="A58" s="247" t="s">
        <v>45</v>
      </c>
      <c r="B58" s="196"/>
      <c r="C58" s="136">
        <v>445000</v>
      </c>
      <c r="D58" s="196"/>
      <c r="E58" s="136">
        <v>458056296384</v>
      </c>
      <c r="F58" s="196"/>
      <c r="G58" s="136">
        <v>458056296384</v>
      </c>
      <c r="H58" s="196"/>
      <c r="I58" s="250">
        <f t="shared" si="3"/>
        <v>0</v>
      </c>
      <c r="J58" s="196"/>
      <c r="K58" s="136">
        <f t="shared" si="0"/>
        <v>445000</v>
      </c>
      <c r="L58" s="196"/>
      <c r="M58" s="136">
        <f t="shared" si="1"/>
        <v>458056296384</v>
      </c>
      <c r="N58" s="196"/>
      <c r="O58" s="136">
        <v>444919343750</v>
      </c>
      <c r="P58" s="196"/>
      <c r="Q58" s="250">
        <f t="shared" si="2"/>
        <v>13136952634</v>
      </c>
    </row>
    <row r="59" spans="1:18" s="58" customFormat="1" ht="31.5" customHeight="1">
      <c r="A59" s="247" t="s">
        <v>53</v>
      </c>
      <c r="B59" s="196"/>
      <c r="C59" s="136">
        <v>1340</v>
      </c>
      <c r="D59" s="196"/>
      <c r="E59" s="136">
        <v>1332360735</v>
      </c>
      <c r="F59" s="196"/>
      <c r="G59" s="136">
        <v>1323173333</v>
      </c>
      <c r="H59" s="196"/>
      <c r="I59" s="250">
        <f t="shared" si="3"/>
        <v>9187402</v>
      </c>
      <c r="J59" s="196"/>
      <c r="K59" s="136">
        <f t="shared" si="0"/>
        <v>1340</v>
      </c>
      <c r="L59" s="196"/>
      <c r="M59" s="136">
        <f t="shared" si="1"/>
        <v>1332360735</v>
      </c>
      <c r="N59" s="196"/>
      <c r="O59" s="136">
        <v>1269041883</v>
      </c>
      <c r="P59" s="196"/>
      <c r="Q59" s="250">
        <f t="shared" si="2"/>
        <v>63318852</v>
      </c>
    </row>
    <row r="60" spans="1:18" s="58" customFormat="1" ht="31.5" customHeight="1">
      <c r="A60" s="247" t="s">
        <v>55</v>
      </c>
      <c r="B60" s="196"/>
      <c r="C60" s="136">
        <v>200000</v>
      </c>
      <c r="D60" s="196"/>
      <c r="E60" s="136">
        <v>215882550000</v>
      </c>
      <c r="F60" s="196"/>
      <c r="G60" s="136">
        <v>215882550000</v>
      </c>
      <c r="H60" s="196"/>
      <c r="I60" s="250">
        <f t="shared" si="3"/>
        <v>0</v>
      </c>
      <c r="J60" s="196"/>
      <c r="K60" s="136">
        <f t="shared" si="0"/>
        <v>200000</v>
      </c>
      <c r="L60" s="196"/>
      <c r="M60" s="136">
        <f t="shared" si="1"/>
        <v>215882550000</v>
      </c>
      <c r="N60" s="196"/>
      <c r="O60" s="136">
        <v>199963750000</v>
      </c>
      <c r="P60" s="196"/>
      <c r="Q60" s="250">
        <f t="shared" si="2"/>
        <v>15918800000</v>
      </c>
    </row>
    <row r="61" spans="1:18" s="58" customFormat="1" ht="31.5" customHeight="1">
      <c r="A61" s="247" t="s">
        <v>39</v>
      </c>
      <c r="B61" s="196"/>
      <c r="C61" s="136">
        <v>548413</v>
      </c>
      <c r="D61" s="196"/>
      <c r="E61" s="136">
        <v>402316263517</v>
      </c>
      <c r="F61" s="196"/>
      <c r="G61" s="136">
        <v>391628024908</v>
      </c>
      <c r="H61" s="196"/>
      <c r="I61" s="250">
        <f t="shared" si="3"/>
        <v>10688238609</v>
      </c>
      <c r="J61" s="196"/>
      <c r="K61" s="136">
        <f t="shared" si="0"/>
        <v>548413</v>
      </c>
      <c r="L61" s="196"/>
      <c r="M61" s="136">
        <f t="shared" si="1"/>
        <v>402316263517</v>
      </c>
      <c r="N61" s="196"/>
      <c r="O61" s="136">
        <v>314567443598</v>
      </c>
      <c r="P61" s="196"/>
      <c r="Q61" s="250">
        <f t="shared" si="2"/>
        <v>87748819919</v>
      </c>
      <c r="R61" s="250"/>
    </row>
    <row r="62" spans="1:18" s="58" customFormat="1" ht="31.5" customHeight="1">
      <c r="A62" s="247" t="s">
        <v>58</v>
      </c>
      <c r="B62" s="196"/>
      <c r="C62" s="136">
        <v>460891</v>
      </c>
      <c r="D62" s="196"/>
      <c r="E62" s="136">
        <v>347783494842</v>
      </c>
      <c r="F62" s="196"/>
      <c r="G62" s="136">
        <v>338570687031</v>
      </c>
      <c r="H62" s="196"/>
      <c r="I62" s="250">
        <f t="shared" si="3"/>
        <v>9212807811</v>
      </c>
      <c r="J62" s="196"/>
      <c r="K62" s="136">
        <f t="shared" si="0"/>
        <v>460891</v>
      </c>
      <c r="L62" s="196"/>
      <c r="M62" s="136">
        <f t="shared" si="1"/>
        <v>347783494842</v>
      </c>
      <c r="N62" s="196"/>
      <c r="O62" s="136">
        <v>274412773588</v>
      </c>
      <c r="P62" s="196"/>
      <c r="Q62" s="250">
        <f t="shared" si="2"/>
        <v>73370721254</v>
      </c>
      <c r="R62" s="250"/>
    </row>
    <row r="63" spans="1:18" s="58" customFormat="1" ht="31.5" customHeight="1">
      <c r="A63" s="247" t="s">
        <v>244</v>
      </c>
      <c r="B63" s="196"/>
      <c r="C63" s="136">
        <v>400000</v>
      </c>
      <c r="D63" s="196"/>
      <c r="E63" s="136">
        <v>399782500000</v>
      </c>
      <c r="F63" s="196"/>
      <c r="G63" s="136">
        <v>404976074457</v>
      </c>
      <c r="H63" s="196"/>
      <c r="I63" s="250">
        <f t="shared" si="3"/>
        <v>-5193574457</v>
      </c>
      <c r="J63" s="196"/>
      <c r="K63" s="136">
        <f t="shared" si="0"/>
        <v>400000</v>
      </c>
      <c r="L63" s="196"/>
      <c r="M63" s="136">
        <f t="shared" si="1"/>
        <v>399782500000</v>
      </c>
      <c r="N63" s="196"/>
      <c r="O63" s="136">
        <v>400062500000</v>
      </c>
      <c r="P63" s="196"/>
      <c r="Q63" s="250">
        <f t="shared" si="2"/>
        <v>-280000000</v>
      </c>
    </row>
    <row r="64" spans="1:18" s="58" customFormat="1" ht="31.5" customHeight="1">
      <c r="A64" s="247" t="s">
        <v>152</v>
      </c>
      <c r="B64" s="196"/>
      <c r="C64" s="136">
        <v>500000</v>
      </c>
      <c r="D64" s="196"/>
      <c r="E64" s="136">
        <v>499728125000</v>
      </c>
      <c r="F64" s="196"/>
      <c r="G64" s="136">
        <v>499728125000</v>
      </c>
      <c r="H64" s="196"/>
      <c r="I64" s="250">
        <f t="shared" ref="I64:I71" si="4">E64-G64</f>
        <v>0</v>
      </c>
      <c r="J64" s="196"/>
      <c r="K64" s="136">
        <f t="shared" si="0"/>
        <v>500000</v>
      </c>
      <c r="L64" s="196"/>
      <c r="M64" s="136">
        <f t="shared" si="1"/>
        <v>499728125000</v>
      </c>
      <c r="N64" s="196"/>
      <c r="O64" s="136">
        <v>499909375000</v>
      </c>
      <c r="P64" s="196"/>
      <c r="Q64" s="250">
        <f t="shared" si="2"/>
        <v>-181250000</v>
      </c>
    </row>
    <row r="65" spans="1:20" s="58" customFormat="1" ht="31.5" customHeight="1">
      <c r="A65" s="247" t="s">
        <v>263</v>
      </c>
      <c r="B65" s="196"/>
      <c r="C65" s="136">
        <v>247264</v>
      </c>
      <c r="D65" s="196"/>
      <c r="E65" s="136">
        <v>197535544112</v>
      </c>
      <c r="F65" s="196"/>
      <c r="G65" s="136">
        <v>217701212902</v>
      </c>
      <c r="H65" s="196"/>
      <c r="I65" s="250">
        <f t="shared" si="4"/>
        <v>-20165668790</v>
      </c>
      <c r="J65" s="196"/>
      <c r="K65" s="136">
        <f t="shared" si="0"/>
        <v>247264</v>
      </c>
      <c r="L65" s="196"/>
      <c r="M65" s="136">
        <f t="shared" si="1"/>
        <v>197535544112</v>
      </c>
      <c r="N65" s="196"/>
      <c r="O65" s="136">
        <v>228479332634</v>
      </c>
      <c r="P65" s="196"/>
      <c r="Q65" s="250">
        <f t="shared" si="2"/>
        <v>-30943788522</v>
      </c>
    </row>
    <row r="66" spans="1:20" s="58" customFormat="1" ht="31.5" customHeight="1">
      <c r="A66" s="247" t="s">
        <v>264</v>
      </c>
      <c r="B66" s="196"/>
      <c r="C66" s="136">
        <v>136580</v>
      </c>
      <c r="D66" s="196"/>
      <c r="E66" s="136">
        <v>114079207483</v>
      </c>
      <c r="F66" s="196"/>
      <c r="G66" s="136">
        <v>117531437512</v>
      </c>
      <c r="H66" s="196"/>
      <c r="I66" s="250">
        <f t="shared" si="4"/>
        <v>-3452230029</v>
      </c>
      <c r="J66" s="196"/>
      <c r="K66" s="136">
        <f t="shared" si="0"/>
        <v>136580</v>
      </c>
      <c r="L66" s="196"/>
      <c r="M66" s="136">
        <f t="shared" si="1"/>
        <v>114079207483</v>
      </c>
      <c r="N66" s="196"/>
      <c r="O66" s="136">
        <v>128999810000</v>
      </c>
      <c r="P66" s="196"/>
      <c r="Q66" s="250">
        <f t="shared" si="2"/>
        <v>-14920602517</v>
      </c>
    </row>
    <row r="67" spans="1:20" s="58" customFormat="1" ht="31.5" customHeight="1">
      <c r="A67" s="247" t="s">
        <v>280</v>
      </c>
      <c r="B67" s="196"/>
      <c r="C67" s="136">
        <v>117000</v>
      </c>
      <c r="D67" s="196"/>
      <c r="E67" s="136">
        <v>97057196438</v>
      </c>
      <c r="F67" s="196"/>
      <c r="G67" s="136">
        <v>94262416925</v>
      </c>
      <c r="H67" s="196"/>
      <c r="I67" s="250">
        <f t="shared" si="4"/>
        <v>2794779513</v>
      </c>
      <c r="J67" s="196"/>
      <c r="K67" s="136">
        <f t="shared" si="0"/>
        <v>117000</v>
      </c>
      <c r="L67" s="196"/>
      <c r="M67" s="136">
        <f t="shared" si="1"/>
        <v>97057196438</v>
      </c>
      <c r="N67" s="196"/>
      <c r="O67" s="136">
        <v>108148449142</v>
      </c>
      <c r="P67" s="196"/>
      <c r="Q67" s="250">
        <f t="shared" si="2"/>
        <v>-11091252704</v>
      </c>
    </row>
    <row r="68" spans="1:20" s="58" customFormat="1" ht="31.5" customHeight="1">
      <c r="A68" s="247" t="s">
        <v>296</v>
      </c>
      <c r="B68" s="196"/>
      <c r="C68" s="136">
        <v>20534</v>
      </c>
      <c r="D68" s="196"/>
      <c r="E68" s="136">
        <v>16304365978</v>
      </c>
      <c r="F68" s="196"/>
      <c r="G68" s="136">
        <v>17343231867</v>
      </c>
      <c r="H68" s="196"/>
      <c r="I68" s="250">
        <f t="shared" si="4"/>
        <v>-1038865889</v>
      </c>
      <c r="J68" s="196"/>
      <c r="K68" s="136">
        <f t="shared" si="0"/>
        <v>20534</v>
      </c>
      <c r="L68" s="196"/>
      <c r="M68" s="136">
        <f t="shared" si="1"/>
        <v>16304365978</v>
      </c>
      <c r="N68" s="196"/>
      <c r="O68" s="136">
        <v>18950361269</v>
      </c>
      <c r="P68" s="196"/>
      <c r="Q68" s="250">
        <f t="shared" si="2"/>
        <v>-2645995291</v>
      </c>
    </row>
    <row r="69" spans="1:20" s="58" customFormat="1" ht="31.5" customHeight="1">
      <c r="A69" s="247" t="s">
        <v>295</v>
      </c>
      <c r="B69" s="196"/>
      <c r="C69" s="136">
        <v>242810</v>
      </c>
      <c r="D69" s="196"/>
      <c r="E69" s="136">
        <v>210450337373</v>
      </c>
      <c r="F69" s="196"/>
      <c r="G69" s="136">
        <v>205985062686</v>
      </c>
      <c r="H69" s="196"/>
      <c r="I69" s="250">
        <f t="shared" si="4"/>
        <v>4465274687</v>
      </c>
      <c r="J69" s="196"/>
      <c r="K69" s="136">
        <f t="shared" si="0"/>
        <v>242810</v>
      </c>
      <c r="L69" s="196"/>
      <c r="M69" s="136">
        <f t="shared" si="1"/>
        <v>210450337373</v>
      </c>
      <c r="N69" s="196"/>
      <c r="O69" s="136">
        <v>233585648100</v>
      </c>
      <c r="P69" s="196"/>
      <c r="Q69" s="250">
        <f t="shared" si="2"/>
        <v>-23135310727</v>
      </c>
    </row>
    <row r="70" spans="1:20" s="58" customFormat="1" ht="31.5" customHeight="1">
      <c r="A70" s="247" t="s">
        <v>314</v>
      </c>
      <c r="B70" s="196"/>
      <c r="C70" s="136">
        <v>98581</v>
      </c>
      <c r="D70" s="196"/>
      <c r="E70" s="136">
        <v>78378543980</v>
      </c>
      <c r="F70" s="196"/>
      <c r="G70" s="136">
        <v>78624862471</v>
      </c>
      <c r="H70" s="196"/>
      <c r="I70" s="250">
        <f t="shared" si="4"/>
        <v>-246318491</v>
      </c>
      <c r="J70" s="196"/>
      <c r="K70" s="136">
        <f t="shared" si="0"/>
        <v>98581</v>
      </c>
      <c r="L70" s="196"/>
      <c r="M70" s="136">
        <f t="shared" si="1"/>
        <v>78378543980</v>
      </c>
      <c r="N70" s="196"/>
      <c r="O70" s="136">
        <v>91000121100</v>
      </c>
      <c r="P70" s="196"/>
      <c r="Q70" s="250">
        <f t="shared" si="2"/>
        <v>-12621577120</v>
      </c>
    </row>
    <row r="71" spans="1:20" s="58" customFormat="1" ht="31.5" customHeight="1">
      <c r="A71" s="247" t="s">
        <v>371</v>
      </c>
      <c r="B71" s="196"/>
      <c r="C71" s="136">
        <v>280000</v>
      </c>
      <c r="D71" s="196"/>
      <c r="E71" s="136">
        <v>237506785425</v>
      </c>
      <c r="F71" s="196"/>
      <c r="G71" s="136">
        <v>236978942287</v>
      </c>
      <c r="H71" s="196"/>
      <c r="I71" s="250">
        <f t="shared" si="4"/>
        <v>527843138</v>
      </c>
      <c r="J71" s="196"/>
      <c r="K71" s="136">
        <f t="shared" si="0"/>
        <v>280000</v>
      </c>
      <c r="L71" s="196"/>
      <c r="M71" s="136">
        <f t="shared" si="1"/>
        <v>237506785425</v>
      </c>
      <c r="N71" s="196"/>
      <c r="O71" s="136">
        <v>236978942287</v>
      </c>
      <c r="P71" s="196"/>
      <c r="Q71" s="250">
        <f t="shared" si="2"/>
        <v>527843138</v>
      </c>
    </row>
    <row r="72" spans="1:20" s="58" customFormat="1" ht="31.5" customHeight="1">
      <c r="A72" s="247" t="s">
        <v>227</v>
      </c>
      <c r="B72" s="196"/>
      <c r="C72" s="136">
        <v>600000</v>
      </c>
      <c r="D72" s="196"/>
      <c r="E72" s="136">
        <v>597025590720</v>
      </c>
      <c r="F72" s="196"/>
      <c r="G72" s="136">
        <v>592863255221</v>
      </c>
      <c r="H72" s="196"/>
      <c r="I72" s="250">
        <f t="shared" si="3"/>
        <v>4162335499</v>
      </c>
      <c r="J72" s="196"/>
      <c r="K72" s="136">
        <f t="shared" si="0"/>
        <v>600000</v>
      </c>
      <c r="L72" s="196"/>
      <c r="M72" s="136">
        <f t="shared" si="1"/>
        <v>597025590720</v>
      </c>
      <c r="N72" s="196"/>
      <c r="O72" s="136">
        <v>570019179307</v>
      </c>
      <c r="P72" s="196"/>
      <c r="Q72" s="250">
        <f t="shared" si="2"/>
        <v>27006411413</v>
      </c>
      <c r="T72" s="299"/>
    </row>
    <row r="73" spans="1:20" s="58" customFormat="1" ht="31.5" customHeight="1">
      <c r="A73" s="247" t="s">
        <v>373</v>
      </c>
      <c r="B73" s="196"/>
      <c r="C73" s="136">
        <v>17624</v>
      </c>
      <c r="D73" s="196"/>
      <c r="E73" s="136">
        <v>10181132997</v>
      </c>
      <c r="F73" s="196"/>
      <c r="G73" s="136">
        <v>10165206521</v>
      </c>
      <c r="H73" s="196"/>
      <c r="I73" s="250">
        <f t="shared" si="3"/>
        <v>15926476</v>
      </c>
      <c r="J73" s="196"/>
      <c r="K73" s="136">
        <f t="shared" si="0"/>
        <v>17624</v>
      </c>
      <c r="L73" s="196"/>
      <c r="M73" s="136">
        <f t="shared" si="1"/>
        <v>10181132997</v>
      </c>
      <c r="N73" s="196"/>
      <c r="O73" s="136">
        <v>10165206521</v>
      </c>
      <c r="P73" s="196"/>
      <c r="Q73" s="250">
        <f t="shared" si="2"/>
        <v>15926476</v>
      </c>
      <c r="T73" s="299"/>
    </row>
    <row r="74" spans="1:20" s="58" customFormat="1" ht="31.5" customHeight="1">
      <c r="A74" s="247" t="s">
        <v>372</v>
      </c>
      <c r="B74" s="196"/>
      <c r="C74" s="136">
        <v>500000</v>
      </c>
      <c r="D74" s="196"/>
      <c r="E74" s="136">
        <v>499728125000</v>
      </c>
      <c r="F74" s="196"/>
      <c r="G74" s="136">
        <v>500000000000</v>
      </c>
      <c r="H74" s="196"/>
      <c r="I74" s="250">
        <f t="shared" si="3"/>
        <v>-271875000</v>
      </c>
      <c r="J74" s="196"/>
      <c r="K74" s="136">
        <f t="shared" si="0"/>
        <v>500000</v>
      </c>
      <c r="L74" s="196"/>
      <c r="M74" s="136">
        <f t="shared" si="1"/>
        <v>499728125000</v>
      </c>
      <c r="N74" s="196"/>
      <c r="O74" s="136">
        <v>500000000000</v>
      </c>
      <c r="P74" s="196"/>
      <c r="Q74" s="250">
        <f t="shared" si="2"/>
        <v>-271875000</v>
      </c>
      <c r="T74" s="299"/>
    </row>
    <row r="75" spans="1:20" ht="30" customHeight="1" thickBot="1">
      <c r="A75" s="11" t="s">
        <v>12</v>
      </c>
      <c r="B75" s="179"/>
      <c r="C75" s="180">
        <f>SUM(C7:C74)</f>
        <v>98047438</v>
      </c>
      <c r="D75" s="179"/>
      <c r="E75" s="180">
        <f>SUM(E7:E74)</f>
        <v>7373145303013</v>
      </c>
      <c r="F75" s="181"/>
      <c r="G75" s="180">
        <f>SUM(G7:G74)</f>
        <v>7225851318649</v>
      </c>
      <c r="H75" s="181"/>
      <c r="I75" s="225">
        <f>SUM(I7:I74)</f>
        <v>147293984364</v>
      </c>
      <c r="J75" s="181"/>
      <c r="K75" s="317">
        <f>SUM(K7:K74)</f>
        <v>98047438</v>
      </c>
      <c r="L75" s="181"/>
      <c r="M75" s="317">
        <f>SUM(M7:M74)</f>
        <v>7373145303013</v>
      </c>
      <c r="N75" s="181"/>
      <c r="O75" s="180">
        <f>SUM(O7:O74)</f>
        <v>7028276216182</v>
      </c>
      <c r="P75" s="181"/>
      <c r="Q75" s="319">
        <f>SUM(Q7:Q74)</f>
        <v>344869086831</v>
      </c>
      <c r="S75" s="12"/>
      <c r="T75" s="98"/>
    </row>
    <row r="76" spans="1:20" ht="30" customHeight="1" thickTop="1">
      <c r="M76" s="35"/>
      <c r="O76" s="127"/>
      <c r="S76" s="12"/>
      <c r="T76" s="98"/>
    </row>
    <row r="77" spans="1:20" ht="30" customHeight="1">
      <c r="S77" s="12"/>
      <c r="T77" s="98"/>
    </row>
    <row r="78" spans="1:20" ht="30" customHeight="1">
      <c r="S78" s="12"/>
    </row>
    <row r="79" spans="1:20" ht="30" customHeight="1">
      <c r="S79" s="12"/>
    </row>
    <row r="80" spans="1:20" ht="30" customHeight="1">
      <c r="S80" s="12"/>
    </row>
    <row r="81" spans="18:19" ht="30" customHeight="1">
      <c r="S81" s="12"/>
    </row>
    <row r="82" spans="18:19" ht="30" customHeight="1">
      <c r="S82" s="12"/>
    </row>
    <row r="83" spans="18:19" ht="30" customHeight="1">
      <c r="S83" s="12"/>
    </row>
    <row r="84" spans="18:19" ht="30" customHeight="1">
      <c r="S84" s="12"/>
    </row>
    <row r="85" spans="18:19" ht="30" customHeight="1">
      <c r="S85" s="12"/>
    </row>
    <row r="86" spans="18:19" ht="30" customHeight="1">
      <c r="S86" s="12"/>
    </row>
    <row r="87" spans="18:19" ht="30" customHeight="1">
      <c r="S87" s="12"/>
    </row>
    <row r="88" spans="18:19" ht="30" customHeight="1">
      <c r="R88" s="12"/>
      <c r="S88" s="12"/>
    </row>
    <row r="89" spans="18:19" ht="30" customHeight="1">
      <c r="R89" s="12"/>
      <c r="S89" s="12"/>
    </row>
    <row r="90" spans="18:19" ht="30" customHeight="1">
      <c r="R90" s="12"/>
      <c r="S90" s="12"/>
    </row>
    <row r="91" spans="18:19" ht="30" customHeight="1">
      <c r="R91" s="12"/>
      <c r="S91" s="12"/>
    </row>
    <row r="92" spans="18:19" ht="30" customHeight="1">
      <c r="R92" s="12"/>
      <c r="S92" s="12"/>
    </row>
    <row r="93" spans="18:19" ht="30" customHeight="1">
      <c r="R93" s="12"/>
      <c r="S93" s="12"/>
    </row>
    <row r="94" spans="18:19" ht="30" customHeight="1">
      <c r="R94" s="12"/>
      <c r="S94" s="12"/>
    </row>
    <row r="95" spans="18:19" ht="30" customHeight="1">
      <c r="R95" s="12"/>
      <c r="S95" s="12"/>
    </row>
    <row r="96" spans="18:19" ht="30" customHeight="1">
      <c r="R96" s="12"/>
      <c r="S96" s="12"/>
    </row>
    <row r="97" spans="18:19" ht="30" customHeight="1">
      <c r="R97" s="12"/>
      <c r="S97" s="12"/>
    </row>
    <row r="98" spans="18:19" ht="30" customHeight="1">
      <c r="R98" s="12"/>
      <c r="S98" s="12"/>
    </row>
    <row r="99" spans="18:19" ht="30" customHeight="1">
      <c r="R99" s="12"/>
      <c r="S99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108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22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23" customWidth="1"/>
    <col min="18" max="18" width="0.28515625" style="54" customWidth="1"/>
    <col min="19" max="19" width="23.42578125" style="325" bestFit="1" customWidth="1"/>
    <col min="20" max="20" width="18.7109375" style="54" bestFit="1" customWidth="1"/>
    <col min="21" max="21" width="18.710937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81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</row>
    <row r="2" spans="1:26" ht="30" customHeight="1">
      <c r="A2" s="381" t="s">
        <v>78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26" ht="30" customHeight="1">
      <c r="A3" s="381" t="s">
        <v>366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26" s="87" customFormat="1" ht="30" customHeight="1">
      <c r="A4" s="387" t="s">
        <v>122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S4" s="398"/>
      <c r="U4" s="254"/>
    </row>
    <row r="5" spans="1:26" ht="25.5" customHeight="1">
      <c r="A5" s="352" t="s">
        <v>79</v>
      </c>
      <c r="C5" s="352" t="s">
        <v>89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26" ht="38.25" customHeight="1">
      <c r="A6" s="352"/>
      <c r="C6" s="61" t="s">
        <v>6</v>
      </c>
      <c r="D6" s="79"/>
      <c r="E6" s="61" t="s">
        <v>123</v>
      </c>
      <c r="F6" s="79"/>
      <c r="G6" s="61" t="s">
        <v>124</v>
      </c>
      <c r="H6" s="79"/>
      <c r="I6" s="220" t="s">
        <v>125</v>
      </c>
      <c r="K6" s="61" t="s">
        <v>6</v>
      </c>
      <c r="L6" s="79"/>
      <c r="M6" s="61" t="s">
        <v>123</v>
      </c>
      <c r="N6" s="79"/>
      <c r="O6" s="61" t="s">
        <v>124</v>
      </c>
      <c r="P6" s="79"/>
      <c r="Q6" s="61" t="s">
        <v>125</v>
      </c>
      <c r="S6" s="396"/>
      <c r="T6" s="396"/>
      <c r="U6" s="396"/>
      <c r="V6" s="128"/>
      <c r="W6" s="128"/>
      <c r="X6" s="128"/>
      <c r="Y6" s="128"/>
      <c r="Z6" s="128"/>
    </row>
    <row r="7" spans="1:26" ht="30" customHeight="1">
      <c r="A7" s="4" t="s">
        <v>225</v>
      </c>
      <c r="B7"/>
      <c r="C7" s="168">
        <v>9000000</v>
      </c>
      <c r="D7" s="179"/>
      <c r="E7" s="168">
        <v>18664932330</v>
      </c>
      <c r="F7" s="179"/>
      <c r="G7" s="168">
        <v>18664932330</v>
      </c>
      <c r="H7" s="179"/>
      <c r="I7" s="168">
        <f t="shared" ref="I7:I10" si="0">E7-G7</f>
        <v>0</v>
      </c>
      <c r="J7" s="179"/>
      <c r="K7" s="168">
        <v>9000000</v>
      </c>
      <c r="L7" s="179"/>
      <c r="M7" s="168">
        <v>18664932330</v>
      </c>
      <c r="N7" s="179"/>
      <c r="O7" s="168">
        <v>18664932330</v>
      </c>
      <c r="P7" s="179"/>
      <c r="Q7" s="151">
        <f>M7-O7</f>
        <v>0</v>
      </c>
    </row>
    <row r="8" spans="1:26" ht="30" customHeight="1">
      <c r="A8" s="4" t="s">
        <v>370</v>
      </c>
      <c r="B8"/>
      <c r="C8" s="168">
        <v>9000000</v>
      </c>
      <c r="D8" s="179"/>
      <c r="E8" s="168">
        <v>19057537719</v>
      </c>
      <c r="F8" s="179"/>
      <c r="G8" s="168">
        <v>18664932330</v>
      </c>
      <c r="H8" s="179"/>
      <c r="I8" s="168">
        <f t="shared" si="0"/>
        <v>392605389</v>
      </c>
      <c r="J8" s="179"/>
      <c r="K8" s="168">
        <v>9000000</v>
      </c>
      <c r="L8" s="179"/>
      <c r="M8" s="168">
        <v>19057537719</v>
      </c>
      <c r="N8" s="179"/>
      <c r="O8" s="168">
        <v>18664932330</v>
      </c>
      <c r="P8" s="179"/>
      <c r="Q8" s="151">
        <f>M8-O8</f>
        <v>392605389</v>
      </c>
    </row>
    <row r="9" spans="1:26" ht="30" customHeight="1">
      <c r="A9" s="4" t="s">
        <v>241</v>
      </c>
      <c r="B9"/>
      <c r="C9" s="168">
        <v>0</v>
      </c>
      <c r="D9" s="179"/>
      <c r="E9" s="168">
        <v>0</v>
      </c>
      <c r="F9" s="179"/>
      <c r="G9" s="168">
        <v>0</v>
      </c>
      <c r="H9" s="179"/>
      <c r="I9" s="168">
        <f t="shared" si="0"/>
        <v>0</v>
      </c>
      <c r="J9" s="179"/>
      <c r="K9" s="168">
        <v>509</v>
      </c>
      <c r="L9" s="179"/>
      <c r="M9" s="168">
        <v>1704621</v>
      </c>
      <c r="N9" s="179"/>
      <c r="O9" s="168">
        <v>1618558</v>
      </c>
      <c r="P9" s="179"/>
      <c r="Q9" s="151">
        <f>M9-O9</f>
        <v>86063</v>
      </c>
    </row>
    <row r="10" spans="1:26" ht="30" customHeight="1">
      <c r="A10" s="4" t="s">
        <v>242</v>
      </c>
      <c r="B10"/>
      <c r="C10" s="168">
        <v>0</v>
      </c>
      <c r="D10" s="179"/>
      <c r="E10" s="168">
        <v>0</v>
      </c>
      <c r="F10" s="179"/>
      <c r="G10" s="168">
        <v>0</v>
      </c>
      <c r="H10" s="179"/>
      <c r="I10" s="168">
        <f t="shared" si="0"/>
        <v>0</v>
      </c>
      <c r="J10" s="179"/>
      <c r="K10" s="168">
        <v>28</v>
      </c>
      <c r="L10" s="179"/>
      <c r="M10" s="168">
        <v>819697</v>
      </c>
      <c r="N10" s="179"/>
      <c r="O10" s="168">
        <v>736954</v>
      </c>
      <c r="P10" s="179"/>
      <c r="Q10" s="151">
        <f t="shared" ref="Q10" si="1">M10-O10</f>
        <v>82743</v>
      </c>
    </row>
    <row r="11" spans="1:26" ht="30" customHeight="1">
      <c r="A11" s="4" t="s">
        <v>218</v>
      </c>
      <c r="B11"/>
      <c r="C11" s="168">
        <v>0</v>
      </c>
      <c r="D11" s="179"/>
      <c r="E11" s="168">
        <v>0</v>
      </c>
      <c r="F11" s="179"/>
      <c r="G11" s="168">
        <v>0</v>
      </c>
      <c r="H11" s="179"/>
      <c r="I11" s="168">
        <f>E11-G11</f>
        <v>0</v>
      </c>
      <c r="J11" s="179"/>
      <c r="K11" s="168">
        <v>548457</v>
      </c>
      <c r="L11" s="179"/>
      <c r="M11" s="168">
        <v>3810903853</v>
      </c>
      <c r="N11" s="179"/>
      <c r="O11" s="168">
        <v>3739944143</v>
      </c>
      <c r="P11" s="179"/>
      <c r="Q11" s="151">
        <f>M11-O11</f>
        <v>70959710</v>
      </c>
    </row>
    <row r="12" spans="1:26" ht="30" customHeight="1">
      <c r="A12" s="4" t="s">
        <v>195</v>
      </c>
      <c r="B12"/>
      <c r="C12" s="168">
        <v>0</v>
      </c>
      <c r="D12" s="179"/>
      <c r="E12" s="168">
        <v>0</v>
      </c>
      <c r="F12" s="179"/>
      <c r="G12" s="168">
        <v>0</v>
      </c>
      <c r="H12" s="179"/>
      <c r="I12" s="168">
        <f t="shared" ref="I12:I91" si="2">E12-G12</f>
        <v>0</v>
      </c>
      <c r="J12" s="179"/>
      <c r="K12" s="168">
        <v>75</v>
      </c>
      <c r="L12" s="179"/>
      <c r="M12" s="168">
        <v>5156781</v>
      </c>
      <c r="N12" s="179"/>
      <c r="O12" s="168">
        <v>4112010</v>
      </c>
      <c r="P12" s="179"/>
      <c r="Q12" s="151">
        <f t="shared" ref="Q12:Q91" si="3">M12-O12</f>
        <v>1044771</v>
      </c>
    </row>
    <row r="13" spans="1:26" ht="30" customHeight="1">
      <c r="A13" s="4" t="s">
        <v>224</v>
      </c>
      <c r="B13"/>
      <c r="C13" s="168">
        <v>0</v>
      </c>
      <c r="D13" s="179"/>
      <c r="E13" s="168">
        <v>0</v>
      </c>
      <c r="F13" s="179"/>
      <c r="G13" s="168">
        <v>0</v>
      </c>
      <c r="H13" s="179"/>
      <c r="I13" s="168">
        <f>E13-G13</f>
        <v>0</v>
      </c>
      <c r="J13" s="179"/>
      <c r="K13" s="168">
        <v>411</v>
      </c>
      <c r="L13" s="179"/>
      <c r="M13" s="168">
        <v>1334341</v>
      </c>
      <c r="N13" s="179"/>
      <c r="O13" s="168">
        <v>999241</v>
      </c>
      <c r="P13" s="179"/>
      <c r="Q13" s="151">
        <f>M13-O13</f>
        <v>335100</v>
      </c>
    </row>
    <row r="14" spans="1:26" ht="30" customHeight="1">
      <c r="A14" s="4" t="s">
        <v>219</v>
      </c>
      <c r="B14"/>
      <c r="C14" s="168">
        <v>0</v>
      </c>
      <c r="D14" s="179"/>
      <c r="E14" s="168">
        <v>0</v>
      </c>
      <c r="F14" s="179"/>
      <c r="G14" s="168">
        <v>0</v>
      </c>
      <c r="H14" s="179"/>
      <c r="I14" s="168">
        <f t="shared" si="2"/>
        <v>0</v>
      </c>
      <c r="J14" s="179"/>
      <c r="K14" s="168">
        <v>906</v>
      </c>
      <c r="L14" s="179"/>
      <c r="M14" s="168">
        <v>1290577</v>
      </c>
      <c r="N14" s="179"/>
      <c r="O14" s="168">
        <v>1120830</v>
      </c>
      <c r="P14" s="179"/>
      <c r="Q14" s="151">
        <f>M14-O14</f>
        <v>169747</v>
      </c>
    </row>
    <row r="15" spans="1:26" ht="30" customHeight="1">
      <c r="A15" s="4" t="s">
        <v>226</v>
      </c>
      <c r="B15"/>
      <c r="C15" s="168">
        <v>0</v>
      </c>
      <c r="D15" s="179"/>
      <c r="E15" s="168">
        <v>0</v>
      </c>
      <c r="F15" s="179"/>
      <c r="G15" s="168">
        <v>0</v>
      </c>
      <c r="H15" s="179"/>
      <c r="I15" s="168">
        <f>E15-G15</f>
        <v>0</v>
      </c>
      <c r="J15" s="179"/>
      <c r="K15" s="168">
        <v>208</v>
      </c>
      <c r="L15" s="179"/>
      <c r="M15" s="168">
        <v>684386</v>
      </c>
      <c r="N15" s="179"/>
      <c r="O15" s="168">
        <v>649754</v>
      </c>
      <c r="P15" s="179"/>
      <c r="Q15" s="151">
        <f t="shared" si="3"/>
        <v>34632</v>
      </c>
    </row>
    <row r="16" spans="1:26" ht="30" customHeight="1">
      <c r="A16" s="4" t="s">
        <v>278</v>
      </c>
      <c r="B16"/>
      <c r="C16" s="168">
        <v>0</v>
      </c>
      <c r="D16" s="179"/>
      <c r="E16" s="168">
        <v>0</v>
      </c>
      <c r="F16" s="168"/>
      <c r="G16" s="168">
        <v>0</v>
      </c>
      <c r="H16" s="168"/>
      <c r="I16" s="168">
        <f t="shared" ref="I16" si="4">E16-G16</f>
        <v>0</v>
      </c>
      <c r="J16" s="168"/>
      <c r="K16" s="168">
        <v>3000000</v>
      </c>
      <c r="L16" s="179"/>
      <c r="M16" s="168">
        <v>37755112500</v>
      </c>
      <c r="N16" s="168"/>
      <c r="O16" s="168">
        <v>41655096209</v>
      </c>
      <c r="P16" s="168"/>
      <c r="Q16" s="151">
        <f t="shared" si="3"/>
        <v>-3899983709</v>
      </c>
    </row>
    <row r="17" spans="1:20" ht="30" customHeight="1">
      <c r="A17" s="4" t="s">
        <v>235</v>
      </c>
      <c r="B17"/>
      <c r="C17" s="168">
        <v>4945156</v>
      </c>
      <c r="D17" s="179"/>
      <c r="E17" s="168">
        <v>70059706407</v>
      </c>
      <c r="F17" s="168"/>
      <c r="G17" s="168">
        <v>63382885978</v>
      </c>
      <c r="H17" s="168"/>
      <c r="I17" s="168">
        <f>E17-G17</f>
        <v>6676820429</v>
      </c>
      <c r="J17" s="168"/>
      <c r="K17" s="168">
        <v>9945256</v>
      </c>
      <c r="L17" s="179"/>
      <c r="M17" s="168">
        <v>131716551872</v>
      </c>
      <c r="N17" s="168"/>
      <c r="O17" s="168">
        <v>127466039992</v>
      </c>
      <c r="P17" s="168"/>
      <c r="Q17" s="151">
        <f>M17-O17</f>
        <v>4250511880</v>
      </c>
    </row>
    <row r="18" spans="1:20" ht="30" customHeight="1">
      <c r="A18" s="4" t="s">
        <v>191</v>
      </c>
      <c r="B18"/>
      <c r="C18" s="168">
        <v>0</v>
      </c>
      <c r="D18" s="179"/>
      <c r="E18" s="168">
        <v>0</v>
      </c>
      <c r="F18" s="168"/>
      <c r="G18" s="168">
        <v>0</v>
      </c>
      <c r="H18" s="168"/>
      <c r="I18" s="168">
        <f t="shared" si="2"/>
        <v>0</v>
      </c>
      <c r="J18" s="168"/>
      <c r="K18" s="168">
        <v>69104</v>
      </c>
      <c r="L18" s="168"/>
      <c r="M18" s="168">
        <v>656398641</v>
      </c>
      <c r="N18" s="168"/>
      <c r="O18" s="168">
        <v>688584756</v>
      </c>
      <c r="P18" s="168"/>
      <c r="Q18" s="151">
        <f t="shared" si="3"/>
        <v>-32186115</v>
      </c>
    </row>
    <row r="19" spans="1:20" ht="30" customHeight="1">
      <c r="A19" s="4" t="s">
        <v>236</v>
      </c>
      <c r="B19"/>
      <c r="C19" s="168">
        <v>0</v>
      </c>
      <c r="D19" s="179"/>
      <c r="E19" s="168">
        <v>0</v>
      </c>
      <c r="F19" s="168"/>
      <c r="G19" s="168">
        <v>0</v>
      </c>
      <c r="H19" s="168"/>
      <c r="I19" s="168">
        <f>E19-G19</f>
        <v>0</v>
      </c>
      <c r="J19" s="168"/>
      <c r="K19" s="168">
        <v>1586523</v>
      </c>
      <c r="L19" s="179"/>
      <c r="M19" s="168">
        <v>29324140861</v>
      </c>
      <c r="N19" s="168"/>
      <c r="O19" s="168">
        <v>25597804450</v>
      </c>
      <c r="P19" s="168"/>
      <c r="Q19" s="151">
        <f>M19-O19</f>
        <v>3726336411</v>
      </c>
    </row>
    <row r="20" spans="1:20" ht="30" customHeight="1">
      <c r="A20" s="4" t="s">
        <v>217</v>
      </c>
      <c r="B20"/>
      <c r="C20" s="168">
        <v>0</v>
      </c>
      <c r="D20" s="179"/>
      <c r="E20" s="168">
        <v>0</v>
      </c>
      <c r="F20" s="168"/>
      <c r="G20" s="168">
        <v>0</v>
      </c>
      <c r="H20" s="168"/>
      <c r="I20" s="168">
        <f t="shared" si="2"/>
        <v>0</v>
      </c>
      <c r="J20" s="168"/>
      <c r="K20" s="168">
        <v>11000000</v>
      </c>
      <c r="L20" s="179"/>
      <c r="M20" s="168">
        <v>204840214837</v>
      </c>
      <c r="N20" s="168"/>
      <c r="O20" s="168">
        <v>203512558756</v>
      </c>
      <c r="P20" s="168"/>
      <c r="Q20" s="168">
        <f t="shared" si="3"/>
        <v>1327656081</v>
      </c>
    </row>
    <row r="21" spans="1:20" ht="30" customHeight="1">
      <c r="A21" s="4" t="s">
        <v>175</v>
      </c>
      <c r="B21"/>
      <c r="C21" s="168">
        <v>732500</v>
      </c>
      <c r="D21" s="179"/>
      <c r="E21" s="168">
        <v>18707585582</v>
      </c>
      <c r="F21" s="168"/>
      <c r="G21" s="168">
        <v>18397110440</v>
      </c>
      <c r="H21" s="168"/>
      <c r="I21" s="168">
        <f t="shared" si="2"/>
        <v>310475142</v>
      </c>
      <c r="J21" s="168"/>
      <c r="K21" s="168">
        <v>6360377</v>
      </c>
      <c r="L21" s="179"/>
      <c r="M21" s="168">
        <v>92504784730</v>
      </c>
      <c r="N21" s="168"/>
      <c r="O21" s="168">
        <v>86897406044</v>
      </c>
      <c r="P21" s="168"/>
      <c r="Q21" s="168">
        <f t="shared" si="3"/>
        <v>5607378686</v>
      </c>
    </row>
    <row r="22" spans="1:20" ht="30" customHeight="1">
      <c r="A22" s="4" t="s">
        <v>28</v>
      </c>
      <c r="B22"/>
      <c r="C22" s="168">
        <v>0</v>
      </c>
      <c r="D22" s="179"/>
      <c r="E22" s="168">
        <v>0</v>
      </c>
      <c r="F22" s="168"/>
      <c r="G22" s="168">
        <v>0</v>
      </c>
      <c r="H22" s="168"/>
      <c r="I22" s="168">
        <f t="shared" si="2"/>
        <v>0</v>
      </c>
      <c r="J22" s="168"/>
      <c r="K22" s="168">
        <v>18028660</v>
      </c>
      <c r="L22" s="179"/>
      <c r="M22" s="168">
        <v>346550713771</v>
      </c>
      <c r="N22" s="168"/>
      <c r="O22" s="168">
        <v>300827726016</v>
      </c>
      <c r="P22" s="168"/>
      <c r="Q22" s="168">
        <f t="shared" si="3"/>
        <v>45722987755</v>
      </c>
    </row>
    <row r="23" spans="1:20" ht="30" customHeight="1">
      <c r="A23" s="4" t="s">
        <v>230</v>
      </c>
      <c r="B23"/>
      <c r="C23" s="168">
        <v>0</v>
      </c>
      <c r="D23" s="179"/>
      <c r="E23" s="168">
        <v>0</v>
      </c>
      <c r="F23" s="168">
        <v>0</v>
      </c>
      <c r="G23" s="168">
        <v>0</v>
      </c>
      <c r="H23" s="168"/>
      <c r="I23" s="168">
        <f t="shared" si="2"/>
        <v>0</v>
      </c>
      <c r="J23" s="168"/>
      <c r="K23" s="168">
        <v>20000000</v>
      </c>
      <c r="L23" s="179"/>
      <c r="M23" s="168">
        <v>215561600000</v>
      </c>
      <c r="N23" s="168"/>
      <c r="O23" s="168">
        <v>200000000000</v>
      </c>
      <c r="P23" s="168"/>
      <c r="Q23" s="168">
        <f t="shared" si="3"/>
        <v>15561600000</v>
      </c>
    </row>
    <row r="24" spans="1:20" ht="30" customHeight="1">
      <c r="A24" s="4" t="s">
        <v>240</v>
      </c>
      <c r="B24"/>
      <c r="C24" s="168">
        <v>0</v>
      </c>
      <c r="D24" s="179"/>
      <c r="E24" s="168">
        <v>0</v>
      </c>
      <c r="F24" s="168"/>
      <c r="G24" s="168">
        <v>0</v>
      </c>
      <c r="H24" s="168"/>
      <c r="I24" s="168">
        <f t="shared" si="2"/>
        <v>0</v>
      </c>
      <c r="J24" s="168"/>
      <c r="K24" s="168">
        <v>15428991</v>
      </c>
      <c r="L24" s="179"/>
      <c r="M24" s="168">
        <v>214090519057</v>
      </c>
      <c r="N24" s="168"/>
      <c r="O24" s="168">
        <v>199999993026</v>
      </c>
      <c r="P24" s="168"/>
      <c r="Q24" s="168">
        <f t="shared" si="3"/>
        <v>14090526031</v>
      </c>
    </row>
    <row r="25" spans="1:20" ht="30" customHeight="1">
      <c r="A25" s="4" t="s">
        <v>237</v>
      </c>
      <c r="B25"/>
      <c r="C25" s="168">
        <v>0</v>
      </c>
      <c r="D25" s="179"/>
      <c r="E25" s="168">
        <v>0</v>
      </c>
      <c r="F25" s="168">
        <v>0</v>
      </c>
      <c r="G25" s="168">
        <v>0</v>
      </c>
      <c r="H25" s="168"/>
      <c r="I25" s="168">
        <f t="shared" si="2"/>
        <v>0</v>
      </c>
      <c r="J25" s="168"/>
      <c r="K25" s="168">
        <v>24543272</v>
      </c>
      <c r="L25" s="179"/>
      <c r="M25" s="168">
        <v>638578344844</v>
      </c>
      <c r="N25" s="168"/>
      <c r="O25" s="168">
        <v>561701683053</v>
      </c>
      <c r="P25" s="168"/>
      <c r="Q25" s="168">
        <f t="shared" si="3"/>
        <v>76876661791</v>
      </c>
    </row>
    <row r="26" spans="1:20" ht="30" customHeight="1">
      <c r="A26" s="4" t="s">
        <v>238</v>
      </c>
      <c r="B26"/>
      <c r="C26" s="168">
        <v>0</v>
      </c>
      <c r="D26" s="179"/>
      <c r="E26" s="168">
        <v>0</v>
      </c>
      <c r="F26" s="168"/>
      <c r="G26" s="168">
        <v>0</v>
      </c>
      <c r="H26" s="168"/>
      <c r="I26" s="168">
        <f t="shared" si="2"/>
        <v>0</v>
      </c>
      <c r="J26" s="168"/>
      <c r="K26" s="168">
        <v>199834</v>
      </c>
      <c r="L26" s="179"/>
      <c r="M26" s="168">
        <v>68106086825</v>
      </c>
      <c r="N26" s="168"/>
      <c r="O26" s="168">
        <v>63004182694</v>
      </c>
      <c r="P26" s="168"/>
      <c r="Q26" s="168">
        <f t="shared" si="3"/>
        <v>5101904131</v>
      </c>
    </row>
    <row r="27" spans="1:20" ht="30" customHeight="1">
      <c r="A27" s="4" t="s">
        <v>253</v>
      </c>
      <c r="B27"/>
      <c r="C27" s="168">
        <v>0</v>
      </c>
      <c r="D27" s="179"/>
      <c r="E27" s="168">
        <v>0</v>
      </c>
      <c r="F27" s="168"/>
      <c r="G27" s="168">
        <v>0</v>
      </c>
      <c r="H27" s="168"/>
      <c r="I27" s="168">
        <f t="shared" si="2"/>
        <v>0</v>
      </c>
      <c r="J27" s="168"/>
      <c r="K27" s="168">
        <v>1000000</v>
      </c>
      <c r="L27" s="179"/>
      <c r="M27" s="168">
        <v>15556504688</v>
      </c>
      <c r="N27" s="168"/>
      <c r="O27" s="168">
        <v>14618938315</v>
      </c>
      <c r="P27" s="168"/>
      <c r="Q27" s="168">
        <f t="shared" si="3"/>
        <v>937566373</v>
      </c>
    </row>
    <row r="28" spans="1:20" ht="30" customHeight="1">
      <c r="A28" s="4" t="s">
        <v>201</v>
      </c>
      <c r="B28"/>
      <c r="C28" s="168">
        <v>234882</v>
      </c>
      <c r="D28" s="179"/>
      <c r="E28" s="168">
        <v>17392917910</v>
      </c>
      <c r="F28" s="168"/>
      <c r="G28" s="168">
        <v>17116403402</v>
      </c>
      <c r="H28" s="168"/>
      <c r="I28" s="168">
        <f t="shared" si="2"/>
        <v>276514508</v>
      </c>
      <c r="J28" s="168"/>
      <c r="K28" s="168">
        <v>878513</v>
      </c>
      <c r="L28" s="179"/>
      <c r="M28" s="168">
        <v>41862124588</v>
      </c>
      <c r="N28" s="168"/>
      <c r="O28" s="168">
        <v>43391947906</v>
      </c>
      <c r="P28" s="168"/>
      <c r="Q28" s="217">
        <f t="shared" si="3"/>
        <v>-1529823318</v>
      </c>
    </row>
    <row r="29" spans="1:20" ht="30" customHeight="1">
      <c r="A29" s="4" t="s">
        <v>200</v>
      </c>
      <c r="B29"/>
      <c r="C29" s="168">
        <v>2561385</v>
      </c>
      <c r="D29" s="179"/>
      <c r="E29" s="168">
        <v>102747709559</v>
      </c>
      <c r="F29" s="168"/>
      <c r="G29" s="168">
        <v>75310941531</v>
      </c>
      <c r="H29" s="168"/>
      <c r="I29" s="168">
        <f t="shared" si="2"/>
        <v>27436768028</v>
      </c>
      <c r="J29" s="168"/>
      <c r="K29" s="168">
        <v>3035240</v>
      </c>
      <c r="L29" s="179"/>
      <c r="M29" s="168">
        <v>113144148627</v>
      </c>
      <c r="N29" s="168"/>
      <c r="O29" s="168">
        <v>86346836915</v>
      </c>
      <c r="P29" s="168"/>
      <c r="Q29" s="217">
        <f t="shared" si="3"/>
        <v>26797311712</v>
      </c>
    </row>
    <row r="30" spans="1:20" ht="30" customHeight="1">
      <c r="A30" s="4" t="s">
        <v>239</v>
      </c>
      <c r="B30"/>
      <c r="C30" s="168">
        <v>0</v>
      </c>
      <c r="D30" s="179"/>
      <c r="E30" s="168">
        <v>0</v>
      </c>
      <c r="F30" s="168"/>
      <c r="G30" s="168">
        <v>0</v>
      </c>
      <c r="H30" s="168"/>
      <c r="I30" s="168">
        <f t="shared" si="2"/>
        <v>0</v>
      </c>
      <c r="J30" s="168"/>
      <c r="K30" s="168">
        <v>231325</v>
      </c>
      <c r="L30" s="179"/>
      <c r="M30" s="168">
        <v>51686862581</v>
      </c>
      <c r="N30" s="168"/>
      <c r="O30" s="168">
        <v>38771587739</v>
      </c>
      <c r="P30" s="168"/>
      <c r="Q30" s="168">
        <f t="shared" si="3"/>
        <v>12915274842</v>
      </c>
    </row>
    <row r="31" spans="1:20" ht="30" customHeight="1">
      <c r="A31" s="4" t="s">
        <v>214</v>
      </c>
      <c r="B31"/>
      <c r="C31" s="168">
        <v>7796408</v>
      </c>
      <c r="D31" s="179"/>
      <c r="E31" s="168">
        <v>256979604036</v>
      </c>
      <c r="F31" s="168"/>
      <c r="G31" s="168">
        <v>234815231440</v>
      </c>
      <c r="H31" s="168"/>
      <c r="I31" s="168">
        <f t="shared" si="2"/>
        <v>22164372596</v>
      </c>
      <c r="J31" s="168"/>
      <c r="K31" s="168">
        <v>23122587</v>
      </c>
      <c r="L31" s="179"/>
      <c r="M31" s="168">
        <v>682034030876</v>
      </c>
      <c r="N31" s="168"/>
      <c r="O31" s="168">
        <v>654704633442</v>
      </c>
      <c r="P31" s="168"/>
      <c r="Q31" s="168">
        <f t="shared" si="3"/>
        <v>27329397434</v>
      </c>
      <c r="T31" s="96"/>
    </row>
    <row r="32" spans="1:20" ht="30" customHeight="1">
      <c r="A32" s="4" t="s">
        <v>183</v>
      </c>
      <c r="B32"/>
      <c r="C32" s="168">
        <v>0</v>
      </c>
      <c r="D32" s="179"/>
      <c r="E32" s="168">
        <v>0</v>
      </c>
      <c r="F32" s="168"/>
      <c r="G32" s="168">
        <v>0</v>
      </c>
      <c r="H32" s="168"/>
      <c r="I32" s="168">
        <f t="shared" si="2"/>
        <v>0</v>
      </c>
      <c r="J32" s="168"/>
      <c r="K32" s="168">
        <v>1331</v>
      </c>
      <c r="L32" s="168"/>
      <c r="M32" s="168">
        <v>48075294</v>
      </c>
      <c r="N32" s="168"/>
      <c r="O32" s="168">
        <v>43632155</v>
      </c>
      <c r="P32" s="168"/>
      <c r="Q32" s="168">
        <f t="shared" si="3"/>
        <v>4443139</v>
      </c>
      <c r="T32" s="96"/>
    </row>
    <row r="33" spans="1:17" ht="30" customHeight="1">
      <c r="A33" s="4" t="s">
        <v>309</v>
      </c>
      <c r="B33"/>
      <c r="C33" s="168">
        <v>0</v>
      </c>
      <c r="D33" s="179"/>
      <c r="E33" s="168">
        <v>0</v>
      </c>
      <c r="F33" s="168"/>
      <c r="G33" s="168">
        <v>0</v>
      </c>
      <c r="H33" s="168"/>
      <c r="I33" s="168">
        <f t="shared" si="2"/>
        <v>0</v>
      </c>
      <c r="J33" s="168"/>
      <c r="K33" s="168">
        <v>2766</v>
      </c>
      <c r="L33" s="168"/>
      <c r="M33" s="168">
        <v>35735725</v>
      </c>
      <c r="N33" s="168"/>
      <c r="O33" s="168">
        <v>34589198</v>
      </c>
      <c r="P33" s="168"/>
      <c r="Q33" s="168">
        <f t="shared" si="3"/>
        <v>1146527</v>
      </c>
    </row>
    <row r="34" spans="1:17" ht="30" customHeight="1">
      <c r="A34" s="4" t="s">
        <v>415</v>
      </c>
      <c r="B34"/>
      <c r="C34" s="168">
        <v>512000</v>
      </c>
      <c r="D34" s="179"/>
      <c r="E34" s="168">
        <v>14763782462</v>
      </c>
      <c r="F34" s="168"/>
      <c r="G34" s="168">
        <v>11480750400</v>
      </c>
      <c r="H34" s="168"/>
      <c r="I34" s="168">
        <f t="shared" si="2"/>
        <v>3283032062</v>
      </c>
      <c r="J34" s="168"/>
      <c r="K34" s="168">
        <v>512000</v>
      </c>
      <c r="L34" s="168"/>
      <c r="M34" s="168">
        <v>14763782462</v>
      </c>
      <c r="N34" s="168"/>
      <c r="O34" s="168">
        <v>11480750400</v>
      </c>
      <c r="P34" s="168"/>
      <c r="Q34" s="168">
        <f t="shared" si="3"/>
        <v>3283032062</v>
      </c>
    </row>
    <row r="35" spans="1:17" ht="30" customHeight="1">
      <c r="A35" s="4" t="s">
        <v>416</v>
      </c>
      <c r="B35"/>
      <c r="C35" s="168">
        <v>317729</v>
      </c>
      <c r="D35" s="179"/>
      <c r="E35" s="168">
        <v>35049418371</v>
      </c>
      <c r="F35" s="168"/>
      <c r="G35" s="168">
        <v>34779110085</v>
      </c>
      <c r="H35" s="168"/>
      <c r="I35" s="168">
        <f t="shared" si="2"/>
        <v>270308286</v>
      </c>
      <c r="J35" s="168"/>
      <c r="K35" s="168">
        <v>317729</v>
      </c>
      <c r="L35" s="168"/>
      <c r="M35" s="168">
        <v>35049418371</v>
      </c>
      <c r="N35" s="168"/>
      <c r="O35" s="168">
        <v>34779110085</v>
      </c>
      <c r="P35" s="168"/>
      <c r="Q35" s="168">
        <f t="shared" si="3"/>
        <v>270308286</v>
      </c>
    </row>
    <row r="36" spans="1:17" ht="30" customHeight="1">
      <c r="A36" s="4" t="s">
        <v>417</v>
      </c>
      <c r="B36"/>
      <c r="C36" s="168">
        <v>1139128</v>
      </c>
      <c r="D36" s="179"/>
      <c r="E36" s="168">
        <v>14692335047</v>
      </c>
      <c r="F36" s="168"/>
      <c r="G36" s="168">
        <v>14204888439</v>
      </c>
      <c r="H36" s="168"/>
      <c r="I36" s="168">
        <f t="shared" si="2"/>
        <v>487446608</v>
      </c>
      <c r="J36" s="168"/>
      <c r="K36" s="168">
        <v>1139128</v>
      </c>
      <c r="L36" s="168"/>
      <c r="M36" s="168">
        <v>14692335047</v>
      </c>
      <c r="N36" s="168"/>
      <c r="O36" s="168">
        <v>14204888439</v>
      </c>
      <c r="P36" s="168"/>
      <c r="Q36" s="168">
        <f t="shared" si="3"/>
        <v>487446608</v>
      </c>
    </row>
    <row r="37" spans="1:17" ht="30" customHeight="1">
      <c r="A37" s="4" t="s">
        <v>418</v>
      </c>
      <c r="B37"/>
      <c r="C37" s="168">
        <v>83814</v>
      </c>
      <c r="D37" s="179"/>
      <c r="E37" s="168">
        <v>10507289961</v>
      </c>
      <c r="F37" s="168"/>
      <c r="G37" s="168">
        <v>10523978745</v>
      </c>
      <c r="H37" s="168"/>
      <c r="I37" s="217">
        <f t="shared" si="2"/>
        <v>-16688784</v>
      </c>
      <c r="J37" s="168"/>
      <c r="K37" s="168">
        <v>83814</v>
      </c>
      <c r="L37" s="168"/>
      <c r="M37" s="168">
        <v>10507289961</v>
      </c>
      <c r="N37" s="168"/>
      <c r="O37" s="168">
        <v>10523978745</v>
      </c>
      <c r="P37" s="168"/>
      <c r="Q37" s="217">
        <f t="shared" si="3"/>
        <v>-16688784</v>
      </c>
    </row>
    <row r="38" spans="1:17" ht="30" customHeight="1">
      <c r="A38" s="4" t="s">
        <v>419</v>
      </c>
      <c r="B38"/>
      <c r="C38" s="168">
        <v>218937</v>
      </c>
      <c r="D38" s="179"/>
      <c r="E38" s="168">
        <v>20724274491</v>
      </c>
      <c r="F38" s="168"/>
      <c r="G38" s="168">
        <v>19717855913</v>
      </c>
      <c r="H38" s="168"/>
      <c r="I38" s="168">
        <f t="shared" si="2"/>
        <v>1006418578</v>
      </c>
      <c r="J38" s="168"/>
      <c r="K38" s="168">
        <v>218937</v>
      </c>
      <c r="L38" s="168"/>
      <c r="M38" s="168">
        <v>20724274491</v>
      </c>
      <c r="N38" s="168"/>
      <c r="O38" s="168">
        <v>19717855913</v>
      </c>
      <c r="P38" s="168"/>
      <c r="Q38" s="168">
        <f t="shared" si="3"/>
        <v>1006418578</v>
      </c>
    </row>
    <row r="39" spans="1:17" ht="30" customHeight="1">
      <c r="A39" s="4" t="s">
        <v>420</v>
      </c>
      <c r="B39"/>
      <c r="C39" s="168">
        <v>14975</v>
      </c>
      <c r="D39" s="179"/>
      <c r="E39" s="168">
        <v>9022696267</v>
      </c>
      <c r="F39" s="168"/>
      <c r="G39" s="168">
        <v>8874980718</v>
      </c>
      <c r="H39" s="168"/>
      <c r="I39" s="168">
        <f t="shared" si="2"/>
        <v>147715549</v>
      </c>
      <c r="J39" s="168"/>
      <c r="K39" s="168">
        <v>14975</v>
      </c>
      <c r="L39" s="168"/>
      <c r="M39" s="168">
        <v>9022696267</v>
      </c>
      <c r="N39" s="168"/>
      <c r="O39" s="168">
        <v>8874980718</v>
      </c>
      <c r="P39" s="168"/>
      <c r="Q39" s="168">
        <f t="shared" si="3"/>
        <v>147715549</v>
      </c>
    </row>
    <row r="40" spans="1:17" ht="30" customHeight="1">
      <c r="A40" s="4" t="s">
        <v>421</v>
      </c>
      <c r="B40"/>
      <c r="C40" s="168">
        <v>24000</v>
      </c>
      <c r="D40" s="179"/>
      <c r="E40" s="168">
        <v>12996694740</v>
      </c>
      <c r="F40" s="168"/>
      <c r="G40" s="168">
        <v>12526451506</v>
      </c>
      <c r="H40" s="168"/>
      <c r="I40" s="168">
        <f t="shared" si="2"/>
        <v>470243234</v>
      </c>
      <c r="J40" s="168"/>
      <c r="K40" s="168">
        <v>24000</v>
      </c>
      <c r="L40" s="168"/>
      <c r="M40" s="168">
        <v>12996694740</v>
      </c>
      <c r="N40" s="168"/>
      <c r="O40" s="168">
        <v>12526451506</v>
      </c>
      <c r="P40" s="168"/>
      <c r="Q40" s="168">
        <f t="shared" si="3"/>
        <v>470243234</v>
      </c>
    </row>
    <row r="41" spans="1:17" ht="30" customHeight="1">
      <c r="A41" s="4" t="s">
        <v>422</v>
      </c>
      <c r="B41"/>
      <c r="C41" s="168">
        <v>361438</v>
      </c>
      <c r="D41" s="179"/>
      <c r="E41" s="168">
        <v>14865604265</v>
      </c>
      <c r="F41" s="168"/>
      <c r="G41" s="168">
        <v>12873879944</v>
      </c>
      <c r="H41" s="168"/>
      <c r="I41" s="168">
        <f t="shared" si="2"/>
        <v>1991724321</v>
      </c>
      <c r="J41" s="168"/>
      <c r="K41" s="168">
        <v>361438</v>
      </c>
      <c r="L41" s="168"/>
      <c r="M41" s="168">
        <v>14865604265</v>
      </c>
      <c r="N41" s="168"/>
      <c r="O41" s="168">
        <v>12873879944</v>
      </c>
      <c r="P41" s="168"/>
      <c r="Q41" s="168">
        <f t="shared" si="3"/>
        <v>1991724321</v>
      </c>
    </row>
    <row r="42" spans="1:17" ht="30" customHeight="1">
      <c r="A42" s="4" t="s">
        <v>423</v>
      </c>
      <c r="B42"/>
      <c r="C42" s="168">
        <v>51763</v>
      </c>
      <c r="D42" s="179"/>
      <c r="E42" s="168">
        <v>1023066557</v>
      </c>
      <c r="F42" s="168"/>
      <c r="G42" s="168">
        <v>859279452</v>
      </c>
      <c r="H42" s="168"/>
      <c r="I42" s="168">
        <f t="shared" si="2"/>
        <v>163787105</v>
      </c>
      <c r="J42" s="168"/>
      <c r="K42" s="168">
        <v>51763</v>
      </c>
      <c r="L42" s="168"/>
      <c r="M42" s="168">
        <v>1023066557</v>
      </c>
      <c r="N42" s="168"/>
      <c r="O42" s="168">
        <v>859279452</v>
      </c>
      <c r="P42" s="168"/>
      <c r="Q42" s="168">
        <f t="shared" si="3"/>
        <v>163787105</v>
      </c>
    </row>
    <row r="43" spans="1:17" ht="30" customHeight="1">
      <c r="A43" s="4" t="s">
        <v>424</v>
      </c>
      <c r="B43"/>
      <c r="C43" s="168">
        <v>215553</v>
      </c>
      <c r="D43" s="179"/>
      <c r="E43" s="168">
        <v>4951841840</v>
      </c>
      <c r="F43" s="168"/>
      <c r="G43" s="168">
        <v>4709920874</v>
      </c>
      <c r="H43" s="168"/>
      <c r="I43" s="168">
        <f t="shared" si="2"/>
        <v>241920966</v>
      </c>
      <c r="J43" s="168"/>
      <c r="K43" s="168">
        <v>215553</v>
      </c>
      <c r="L43" s="168"/>
      <c r="M43" s="168">
        <v>4951841840</v>
      </c>
      <c r="N43" s="168"/>
      <c r="O43" s="168">
        <v>4709920874</v>
      </c>
      <c r="P43" s="168"/>
      <c r="Q43" s="168">
        <f t="shared" si="3"/>
        <v>241920966</v>
      </c>
    </row>
    <row r="44" spans="1:17" ht="30" customHeight="1">
      <c r="A44" s="4" t="s">
        <v>425</v>
      </c>
      <c r="B44"/>
      <c r="C44" s="168">
        <v>1067861</v>
      </c>
      <c r="D44" s="179"/>
      <c r="E44" s="168">
        <v>24730021099</v>
      </c>
      <c r="F44" s="168"/>
      <c r="G44" s="168">
        <v>23490976473</v>
      </c>
      <c r="H44" s="168"/>
      <c r="I44" s="168">
        <f t="shared" si="2"/>
        <v>1239044626</v>
      </c>
      <c r="J44" s="168"/>
      <c r="K44" s="168">
        <v>1067861</v>
      </c>
      <c r="L44" s="168"/>
      <c r="M44" s="168">
        <v>24730021099</v>
      </c>
      <c r="N44" s="168"/>
      <c r="O44" s="168">
        <v>23490976473</v>
      </c>
      <c r="P44" s="168"/>
      <c r="Q44" s="168">
        <f t="shared" si="3"/>
        <v>1239044626</v>
      </c>
    </row>
    <row r="45" spans="1:17" ht="30" customHeight="1">
      <c r="A45" s="4" t="s">
        <v>426</v>
      </c>
      <c r="B45"/>
      <c r="C45" s="168">
        <v>1031286</v>
      </c>
      <c r="D45" s="179"/>
      <c r="E45" s="168">
        <v>23522733289</v>
      </c>
      <c r="F45" s="168"/>
      <c r="G45" s="168">
        <v>23298600929</v>
      </c>
      <c r="H45" s="168"/>
      <c r="I45" s="168">
        <f t="shared" si="2"/>
        <v>224132360</v>
      </c>
      <c r="J45" s="168"/>
      <c r="K45" s="168">
        <v>1031286</v>
      </c>
      <c r="L45" s="168"/>
      <c r="M45" s="168">
        <v>23522733289</v>
      </c>
      <c r="N45" s="168"/>
      <c r="O45" s="168">
        <v>23298600929</v>
      </c>
      <c r="P45" s="168"/>
      <c r="Q45" s="168">
        <f t="shared" si="3"/>
        <v>224132360</v>
      </c>
    </row>
    <row r="46" spans="1:17" ht="30" customHeight="1">
      <c r="A46" s="4" t="s">
        <v>427</v>
      </c>
      <c r="B46"/>
      <c r="C46" s="168">
        <v>1156465</v>
      </c>
      <c r="D46" s="179"/>
      <c r="E46" s="168">
        <v>19801133861</v>
      </c>
      <c r="F46" s="168"/>
      <c r="G46" s="168">
        <v>19115995582</v>
      </c>
      <c r="H46" s="168"/>
      <c r="I46" s="168">
        <f t="shared" si="2"/>
        <v>685138279</v>
      </c>
      <c r="J46" s="168"/>
      <c r="K46" s="168">
        <v>1156465</v>
      </c>
      <c r="L46" s="168"/>
      <c r="M46" s="168">
        <v>19801133861</v>
      </c>
      <c r="N46" s="168"/>
      <c r="O46" s="168">
        <v>19115995582</v>
      </c>
      <c r="P46" s="168"/>
      <c r="Q46" s="168">
        <f t="shared" si="3"/>
        <v>685138279</v>
      </c>
    </row>
    <row r="47" spans="1:17" ht="30" customHeight="1">
      <c r="A47" s="4" t="s">
        <v>428</v>
      </c>
      <c r="B47"/>
      <c r="C47" s="168">
        <v>884708</v>
      </c>
      <c r="D47" s="179"/>
      <c r="E47" s="168">
        <v>20486863232</v>
      </c>
      <c r="F47" s="168"/>
      <c r="G47" s="168">
        <v>19900011720</v>
      </c>
      <c r="H47" s="168"/>
      <c r="I47" s="168">
        <f t="shared" si="2"/>
        <v>586851512</v>
      </c>
      <c r="J47" s="168"/>
      <c r="K47" s="168">
        <v>884708</v>
      </c>
      <c r="L47" s="168"/>
      <c r="M47" s="168">
        <v>20486863232</v>
      </c>
      <c r="N47" s="168"/>
      <c r="O47" s="168">
        <v>19900011720</v>
      </c>
      <c r="P47" s="168"/>
      <c r="Q47" s="168">
        <f t="shared" si="3"/>
        <v>586851512</v>
      </c>
    </row>
    <row r="48" spans="1:17" ht="30" customHeight="1">
      <c r="A48" s="4" t="s">
        <v>429</v>
      </c>
      <c r="B48"/>
      <c r="C48" s="168">
        <v>349112</v>
      </c>
      <c r="D48" s="179"/>
      <c r="E48" s="168">
        <v>16801893343</v>
      </c>
      <c r="F48" s="168"/>
      <c r="G48" s="168">
        <v>16730785922</v>
      </c>
      <c r="H48" s="168"/>
      <c r="I48" s="168">
        <f t="shared" si="2"/>
        <v>71107421</v>
      </c>
      <c r="J48" s="168"/>
      <c r="K48" s="168">
        <v>349112</v>
      </c>
      <c r="L48" s="168"/>
      <c r="M48" s="168">
        <v>16801893343</v>
      </c>
      <c r="N48" s="168"/>
      <c r="O48" s="168">
        <v>16730785922</v>
      </c>
      <c r="P48" s="168"/>
      <c r="Q48" s="168">
        <f t="shared" si="3"/>
        <v>71107421</v>
      </c>
    </row>
    <row r="49" spans="1:20" ht="30" customHeight="1">
      <c r="A49" s="4" t="s">
        <v>430</v>
      </c>
      <c r="B49"/>
      <c r="C49" s="168">
        <v>2985</v>
      </c>
      <c r="D49" s="179"/>
      <c r="E49" s="168">
        <v>1067991958</v>
      </c>
      <c r="F49" s="168"/>
      <c r="G49" s="168">
        <v>1073497598</v>
      </c>
      <c r="H49" s="168"/>
      <c r="I49" s="217">
        <f t="shared" si="2"/>
        <v>-5505640</v>
      </c>
      <c r="J49" s="168"/>
      <c r="K49" s="168">
        <v>2985</v>
      </c>
      <c r="L49" s="168"/>
      <c r="M49" s="168">
        <v>1067991958</v>
      </c>
      <c r="N49" s="168"/>
      <c r="O49" s="168">
        <v>1073497598</v>
      </c>
      <c r="P49" s="168"/>
      <c r="Q49" s="217">
        <f t="shared" si="3"/>
        <v>-5505640</v>
      </c>
    </row>
    <row r="50" spans="1:20" ht="30" customHeight="1">
      <c r="A50" s="4" t="s">
        <v>431</v>
      </c>
      <c r="B50"/>
      <c r="C50" s="168">
        <v>1438161</v>
      </c>
      <c r="D50" s="179"/>
      <c r="E50" s="168">
        <v>17502391759</v>
      </c>
      <c r="F50" s="168"/>
      <c r="G50" s="168">
        <v>15244348771</v>
      </c>
      <c r="H50" s="168"/>
      <c r="I50" s="168">
        <f t="shared" si="2"/>
        <v>2258042988</v>
      </c>
      <c r="J50" s="168"/>
      <c r="K50" s="168">
        <v>1438161</v>
      </c>
      <c r="L50" s="168"/>
      <c r="M50" s="168">
        <v>17502391759</v>
      </c>
      <c r="N50" s="168"/>
      <c r="O50" s="168">
        <v>15244348771</v>
      </c>
      <c r="P50" s="168"/>
      <c r="Q50" s="168">
        <f t="shared" si="3"/>
        <v>2258042988</v>
      </c>
    </row>
    <row r="51" spans="1:20" ht="30" customHeight="1">
      <c r="A51" s="4" t="s">
        <v>432</v>
      </c>
      <c r="B51"/>
      <c r="C51" s="168">
        <v>1386917</v>
      </c>
      <c r="D51" s="179"/>
      <c r="E51" s="168">
        <v>22460425894</v>
      </c>
      <c r="F51" s="168"/>
      <c r="G51" s="168">
        <v>21779208075</v>
      </c>
      <c r="H51" s="168"/>
      <c r="I51" s="168">
        <f t="shared" si="2"/>
        <v>681217819</v>
      </c>
      <c r="J51" s="168"/>
      <c r="K51" s="168">
        <v>1386917</v>
      </c>
      <c r="L51" s="168"/>
      <c r="M51" s="168">
        <v>22460425894</v>
      </c>
      <c r="N51" s="168"/>
      <c r="O51" s="168">
        <v>21779208075</v>
      </c>
      <c r="P51" s="168"/>
      <c r="Q51" s="168">
        <f t="shared" si="3"/>
        <v>681217819</v>
      </c>
    </row>
    <row r="52" spans="1:20" ht="30" customHeight="1">
      <c r="A52" s="4" t="s">
        <v>433</v>
      </c>
      <c r="B52"/>
      <c r="C52" s="168">
        <v>2812202</v>
      </c>
      <c r="D52" s="179"/>
      <c r="E52" s="168">
        <v>35221404746</v>
      </c>
      <c r="F52" s="168"/>
      <c r="G52" s="168">
        <v>33937950631</v>
      </c>
      <c r="H52" s="168"/>
      <c r="I52" s="168">
        <f t="shared" si="2"/>
        <v>1283454115</v>
      </c>
      <c r="J52" s="168"/>
      <c r="K52" s="168">
        <v>2812202</v>
      </c>
      <c r="L52" s="168"/>
      <c r="M52" s="168">
        <v>35221404746</v>
      </c>
      <c r="N52" s="168"/>
      <c r="O52" s="168">
        <v>33937950631</v>
      </c>
      <c r="P52" s="168"/>
      <c r="Q52" s="168">
        <f t="shared" si="3"/>
        <v>1283454115</v>
      </c>
    </row>
    <row r="53" spans="1:20" ht="30" customHeight="1">
      <c r="A53" s="4" t="s">
        <v>434</v>
      </c>
      <c r="B53"/>
      <c r="C53" s="168">
        <v>109720</v>
      </c>
      <c r="D53" s="179"/>
      <c r="E53" s="168">
        <v>11352601737</v>
      </c>
      <c r="F53" s="168"/>
      <c r="G53" s="168">
        <v>11319564106</v>
      </c>
      <c r="H53" s="168"/>
      <c r="I53" s="168">
        <f t="shared" si="2"/>
        <v>33037631</v>
      </c>
      <c r="J53" s="168"/>
      <c r="K53" s="168">
        <v>109720</v>
      </c>
      <c r="L53" s="168"/>
      <c r="M53" s="168">
        <v>11352601737</v>
      </c>
      <c r="N53" s="168"/>
      <c r="O53" s="168">
        <v>11319564106</v>
      </c>
      <c r="P53" s="168"/>
      <c r="Q53" s="168">
        <f t="shared" si="3"/>
        <v>33037631</v>
      </c>
    </row>
    <row r="54" spans="1:20" ht="30" customHeight="1">
      <c r="A54" s="4" t="s">
        <v>435</v>
      </c>
      <c r="B54"/>
      <c r="C54" s="168">
        <v>744994</v>
      </c>
      <c r="D54" s="179"/>
      <c r="E54" s="168">
        <v>18775145732</v>
      </c>
      <c r="F54" s="168"/>
      <c r="G54" s="168">
        <v>17586703941</v>
      </c>
      <c r="H54" s="168"/>
      <c r="I54" s="168">
        <f t="shared" si="2"/>
        <v>1188441791</v>
      </c>
      <c r="J54" s="168"/>
      <c r="K54" s="168">
        <v>744994</v>
      </c>
      <c r="L54" s="168"/>
      <c r="M54" s="168">
        <v>18775145732</v>
      </c>
      <c r="N54" s="168"/>
      <c r="O54" s="168">
        <v>17586703941</v>
      </c>
      <c r="P54" s="168"/>
      <c r="Q54" s="168">
        <f t="shared" si="3"/>
        <v>1188441791</v>
      </c>
    </row>
    <row r="55" spans="1:20" ht="30" customHeight="1">
      <c r="A55" s="4" t="s">
        <v>436</v>
      </c>
      <c r="B55"/>
      <c r="C55" s="168">
        <v>191630</v>
      </c>
      <c r="D55" s="179"/>
      <c r="E55" s="168">
        <v>2295720430</v>
      </c>
      <c r="F55" s="168"/>
      <c r="G55" s="168">
        <v>2283880272</v>
      </c>
      <c r="H55" s="168"/>
      <c r="I55" s="168">
        <f t="shared" si="2"/>
        <v>11840158</v>
      </c>
      <c r="J55" s="168"/>
      <c r="K55" s="168">
        <v>191630</v>
      </c>
      <c r="L55" s="168"/>
      <c r="M55" s="168">
        <v>2295720430</v>
      </c>
      <c r="N55" s="168"/>
      <c r="O55" s="168">
        <v>2283880272</v>
      </c>
      <c r="P55" s="168"/>
      <c r="Q55" s="168">
        <f t="shared" si="3"/>
        <v>11840158</v>
      </c>
    </row>
    <row r="56" spans="1:20" ht="30" customHeight="1">
      <c r="A56" s="4" t="s">
        <v>437</v>
      </c>
      <c r="B56"/>
      <c r="C56" s="168">
        <v>21521</v>
      </c>
      <c r="D56" s="179"/>
      <c r="E56" s="168">
        <v>19583964317</v>
      </c>
      <c r="F56" s="168"/>
      <c r="G56" s="168">
        <v>19576434825</v>
      </c>
      <c r="H56" s="168"/>
      <c r="I56" s="168">
        <f t="shared" si="2"/>
        <v>7529492</v>
      </c>
      <c r="J56" s="168"/>
      <c r="K56" s="168">
        <v>21521</v>
      </c>
      <c r="L56" s="168"/>
      <c r="M56" s="168">
        <v>19583964317</v>
      </c>
      <c r="N56" s="168"/>
      <c r="O56" s="168">
        <v>19576434825</v>
      </c>
      <c r="P56" s="168"/>
      <c r="Q56" s="168">
        <f t="shared" si="3"/>
        <v>7529492</v>
      </c>
    </row>
    <row r="57" spans="1:20" ht="30" customHeight="1">
      <c r="A57" s="4" t="s">
        <v>438</v>
      </c>
      <c r="B57"/>
      <c r="C57" s="168">
        <v>2000000</v>
      </c>
      <c r="D57" s="179"/>
      <c r="E57" s="168">
        <v>20672344000</v>
      </c>
      <c r="F57" s="168"/>
      <c r="G57" s="168">
        <v>20023200000</v>
      </c>
      <c r="H57" s="168"/>
      <c r="I57" s="168">
        <f t="shared" si="2"/>
        <v>649144000</v>
      </c>
      <c r="J57" s="168"/>
      <c r="K57" s="168">
        <v>2000000</v>
      </c>
      <c r="L57" s="168"/>
      <c r="M57" s="168">
        <v>20672344000</v>
      </c>
      <c r="N57" s="168"/>
      <c r="O57" s="168">
        <v>20023200000</v>
      </c>
      <c r="P57" s="168"/>
      <c r="Q57" s="168">
        <f t="shared" si="3"/>
        <v>649144000</v>
      </c>
    </row>
    <row r="58" spans="1:20" ht="30" customHeight="1">
      <c r="A58" s="4" t="s">
        <v>439</v>
      </c>
      <c r="B58"/>
      <c r="C58" s="168">
        <v>893596</v>
      </c>
      <c r="D58" s="179"/>
      <c r="E58" s="168">
        <v>44396209606</v>
      </c>
      <c r="F58" s="168"/>
      <c r="G58" s="168">
        <v>41979313116</v>
      </c>
      <c r="H58" s="168"/>
      <c r="I58" s="168">
        <f t="shared" si="2"/>
        <v>2416896490</v>
      </c>
      <c r="J58" s="168"/>
      <c r="K58" s="168">
        <v>893596</v>
      </c>
      <c r="L58" s="168"/>
      <c r="M58" s="168">
        <v>44396209606</v>
      </c>
      <c r="N58" s="168"/>
      <c r="O58" s="168">
        <v>41979313116</v>
      </c>
      <c r="P58" s="168"/>
      <c r="Q58" s="168">
        <f t="shared" si="3"/>
        <v>2416896490</v>
      </c>
    </row>
    <row r="59" spans="1:20" ht="30" customHeight="1">
      <c r="A59" s="4" t="s">
        <v>440</v>
      </c>
      <c r="B59"/>
      <c r="C59" s="168">
        <v>3159587</v>
      </c>
      <c r="D59" s="179"/>
      <c r="E59" s="168">
        <v>57684828969</v>
      </c>
      <c r="F59" s="168"/>
      <c r="G59" s="168">
        <v>56045271634</v>
      </c>
      <c r="H59" s="168"/>
      <c r="I59" s="168">
        <f t="shared" si="2"/>
        <v>1639557335</v>
      </c>
      <c r="J59" s="168"/>
      <c r="K59" s="168">
        <v>3159587</v>
      </c>
      <c r="L59" s="168"/>
      <c r="M59" s="168">
        <v>57684828969</v>
      </c>
      <c r="N59" s="168"/>
      <c r="O59" s="168">
        <v>56045271634</v>
      </c>
      <c r="P59" s="168"/>
      <c r="Q59" s="168">
        <f t="shared" si="3"/>
        <v>1639557335</v>
      </c>
    </row>
    <row r="60" spans="1:20" ht="30" customHeight="1">
      <c r="A60" s="4" t="s">
        <v>441</v>
      </c>
      <c r="B60"/>
      <c r="C60" s="168">
        <v>586615</v>
      </c>
      <c r="D60" s="179"/>
      <c r="E60" s="168">
        <v>8576361244</v>
      </c>
      <c r="F60" s="168"/>
      <c r="G60" s="168">
        <v>8381478176</v>
      </c>
      <c r="H60" s="168"/>
      <c r="I60" s="168">
        <f t="shared" si="2"/>
        <v>194883068</v>
      </c>
      <c r="J60" s="168"/>
      <c r="K60" s="168">
        <v>586615</v>
      </c>
      <c r="L60" s="168"/>
      <c r="M60" s="168">
        <v>8576361244</v>
      </c>
      <c r="N60" s="168"/>
      <c r="O60" s="168">
        <v>8381478176</v>
      </c>
      <c r="P60" s="168"/>
      <c r="Q60" s="168">
        <f>M60-O60</f>
        <v>194883068</v>
      </c>
    </row>
    <row r="61" spans="1:20" ht="30" customHeight="1">
      <c r="A61" s="4" t="s">
        <v>186</v>
      </c>
      <c r="B61"/>
      <c r="C61" s="168">
        <v>0</v>
      </c>
      <c r="D61" s="179"/>
      <c r="E61" s="168">
        <v>0</v>
      </c>
      <c r="F61" s="168"/>
      <c r="G61" s="168">
        <v>0</v>
      </c>
      <c r="H61" s="168"/>
      <c r="I61" s="168">
        <f t="shared" si="2"/>
        <v>0</v>
      </c>
      <c r="J61" s="168"/>
      <c r="K61" s="168">
        <v>424</v>
      </c>
      <c r="L61" s="168"/>
      <c r="M61" s="168">
        <v>1156536</v>
      </c>
      <c r="N61" s="168"/>
      <c r="O61" s="168">
        <v>976084</v>
      </c>
      <c r="P61" s="168"/>
      <c r="Q61" s="168">
        <f t="shared" si="3"/>
        <v>180452</v>
      </c>
      <c r="T61" s="96"/>
    </row>
    <row r="62" spans="1:20" ht="30" customHeight="1">
      <c r="A62" s="4" t="s">
        <v>187</v>
      </c>
      <c r="B62"/>
      <c r="C62" s="168">
        <v>0</v>
      </c>
      <c r="D62" s="179"/>
      <c r="E62" s="168">
        <v>0</v>
      </c>
      <c r="F62" s="168"/>
      <c r="G62" s="168">
        <v>0</v>
      </c>
      <c r="H62" s="168"/>
      <c r="I62" s="168">
        <f t="shared" si="2"/>
        <v>0</v>
      </c>
      <c r="J62" s="168"/>
      <c r="K62" s="168">
        <v>66</v>
      </c>
      <c r="L62" s="168"/>
      <c r="M62" s="168">
        <v>631147</v>
      </c>
      <c r="N62" s="168"/>
      <c r="O62" s="168">
        <v>489567</v>
      </c>
      <c r="P62" s="168"/>
      <c r="Q62" s="168">
        <f t="shared" si="3"/>
        <v>141580</v>
      </c>
    </row>
    <row r="63" spans="1:20" ht="30" customHeight="1">
      <c r="A63" s="4" t="s">
        <v>188</v>
      </c>
      <c r="B63"/>
      <c r="C63" s="168">
        <v>0</v>
      </c>
      <c r="D63" s="179"/>
      <c r="E63" s="168">
        <v>0</v>
      </c>
      <c r="F63" s="168"/>
      <c r="G63" s="168">
        <v>0</v>
      </c>
      <c r="H63" s="168"/>
      <c r="I63" s="168">
        <f t="shared" si="2"/>
        <v>0</v>
      </c>
      <c r="J63" s="168"/>
      <c r="K63" s="168">
        <v>124</v>
      </c>
      <c r="L63" s="168"/>
      <c r="M63" s="168">
        <v>2191603</v>
      </c>
      <c r="N63" s="168"/>
      <c r="O63" s="168">
        <v>1675552</v>
      </c>
      <c r="P63" s="168"/>
      <c r="Q63" s="168">
        <f t="shared" si="3"/>
        <v>516051</v>
      </c>
    </row>
    <row r="64" spans="1:20" ht="30" customHeight="1">
      <c r="A64" s="4" t="s">
        <v>168</v>
      </c>
      <c r="B64"/>
      <c r="C64" s="168">
        <v>0</v>
      </c>
      <c r="D64" s="179"/>
      <c r="E64" s="168">
        <v>0</v>
      </c>
      <c r="F64" s="168"/>
      <c r="G64" s="168">
        <v>0</v>
      </c>
      <c r="H64" s="168"/>
      <c r="I64" s="168">
        <f t="shared" si="2"/>
        <v>0</v>
      </c>
      <c r="J64" s="168"/>
      <c r="K64" s="168">
        <v>94</v>
      </c>
      <c r="L64" s="168"/>
      <c r="M64" s="168">
        <v>5134572</v>
      </c>
      <c r="N64" s="168"/>
      <c r="O64" s="168">
        <v>4433761</v>
      </c>
      <c r="P64" s="168"/>
      <c r="Q64" s="168">
        <f t="shared" si="3"/>
        <v>700811</v>
      </c>
    </row>
    <row r="65" spans="1:26" ht="30" customHeight="1">
      <c r="A65" s="4" t="s">
        <v>172</v>
      </c>
      <c r="B65"/>
      <c r="C65" s="168">
        <v>0</v>
      </c>
      <c r="D65" s="179"/>
      <c r="E65" s="168">
        <v>0</v>
      </c>
      <c r="F65" s="168"/>
      <c r="G65" s="168">
        <v>0</v>
      </c>
      <c r="H65" s="168"/>
      <c r="I65" s="168">
        <f t="shared" si="2"/>
        <v>0</v>
      </c>
      <c r="J65" s="168"/>
      <c r="K65" s="168">
        <v>81</v>
      </c>
      <c r="L65" s="168"/>
      <c r="M65" s="168">
        <v>827730</v>
      </c>
      <c r="N65" s="168"/>
      <c r="O65" s="168">
        <v>726272</v>
      </c>
      <c r="P65" s="168"/>
      <c r="Q65" s="168">
        <f t="shared" si="3"/>
        <v>101458</v>
      </c>
    </row>
    <row r="66" spans="1:26" ht="30" customHeight="1">
      <c r="A66" s="4" t="s">
        <v>171</v>
      </c>
      <c r="B66"/>
      <c r="C66" s="168">
        <v>0</v>
      </c>
      <c r="D66" s="179"/>
      <c r="E66" s="168">
        <v>0</v>
      </c>
      <c r="F66" s="168"/>
      <c r="G66" s="168">
        <v>0</v>
      </c>
      <c r="H66" s="168"/>
      <c r="I66" s="168">
        <f t="shared" si="2"/>
        <v>0</v>
      </c>
      <c r="J66" s="168"/>
      <c r="K66" s="168">
        <v>1167416</v>
      </c>
      <c r="L66" s="168"/>
      <c r="M66" s="168">
        <v>1477817545</v>
      </c>
      <c r="N66" s="168"/>
      <c r="O66" s="168">
        <v>1573597150</v>
      </c>
      <c r="P66" s="168"/>
      <c r="Q66" s="151">
        <f t="shared" si="3"/>
        <v>-95779605</v>
      </c>
    </row>
    <row r="67" spans="1:26" ht="30" customHeight="1">
      <c r="A67" s="4" t="s">
        <v>170</v>
      </c>
      <c r="B67"/>
      <c r="C67" s="168">
        <v>0</v>
      </c>
      <c r="D67" s="179"/>
      <c r="E67" s="168">
        <v>0</v>
      </c>
      <c r="F67" s="168"/>
      <c r="G67" s="168">
        <v>0</v>
      </c>
      <c r="H67" s="168"/>
      <c r="I67" s="168">
        <f t="shared" si="2"/>
        <v>0</v>
      </c>
      <c r="J67" s="168"/>
      <c r="K67" s="168">
        <v>179</v>
      </c>
      <c r="L67" s="168"/>
      <c r="M67" s="168">
        <v>3272227</v>
      </c>
      <c r="N67" s="168"/>
      <c r="O67" s="168">
        <v>3085392</v>
      </c>
      <c r="P67" s="168"/>
      <c r="Q67" s="168">
        <f t="shared" si="3"/>
        <v>186835</v>
      </c>
    </row>
    <row r="68" spans="1:26" ht="30" customHeight="1">
      <c r="A68" s="4" t="s">
        <v>189</v>
      </c>
      <c r="B68"/>
      <c r="C68" s="168">
        <v>0</v>
      </c>
      <c r="D68" s="179"/>
      <c r="E68" s="168">
        <v>0</v>
      </c>
      <c r="F68" s="168"/>
      <c r="G68" s="168">
        <v>0</v>
      </c>
      <c r="H68" s="168"/>
      <c r="I68" s="168">
        <f t="shared" si="2"/>
        <v>0</v>
      </c>
      <c r="J68" s="168"/>
      <c r="K68" s="168">
        <v>234</v>
      </c>
      <c r="L68" s="168"/>
      <c r="M68" s="168">
        <v>1025972</v>
      </c>
      <c r="N68" s="168"/>
      <c r="O68" s="168">
        <v>797490</v>
      </c>
      <c r="P68" s="168"/>
      <c r="Q68" s="168">
        <f t="shared" si="3"/>
        <v>228482</v>
      </c>
    </row>
    <row r="69" spans="1:26" ht="30" customHeight="1">
      <c r="A69" s="4" t="s">
        <v>192</v>
      </c>
      <c r="B69"/>
      <c r="C69" s="168">
        <v>0</v>
      </c>
      <c r="D69" s="179"/>
      <c r="E69" s="168">
        <v>0</v>
      </c>
      <c r="F69" s="179"/>
      <c r="G69" s="168">
        <v>0</v>
      </c>
      <c r="H69" s="179"/>
      <c r="I69" s="168">
        <f t="shared" si="2"/>
        <v>0</v>
      </c>
      <c r="J69" s="179"/>
      <c r="K69" s="168">
        <v>386</v>
      </c>
      <c r="L69" s="179"/>
      <c r="M69" s="168">
        <v>1378265</v>
      </c>
      <c r="N69" s="179"/>
      <c r="O69" s="168">
        <v>1065166</v>
      </c>
      <c r="P69" s="179"/>
      <c r="Q69" s="151">
        <f t="shared" si="3"/>
        <v>313099</v>
      </c>
      <c r="S69" s="399"/>
      <c r="T69" s="130"/>
      <c r="U69" s="131"/>
      <c r="V69" s="131"/>
      <c r="W69" s="131"/>
      <c r="X69" s="129"/>
      <c r="Y69" s="131"/>
      <c r="Z69" s="131"/>
    </row>
    <row r="70" spans="1:26" ht="30" customHeight="1">
      <c r="A70" s="4" t="s">
        <v>169</v>
      </c>
      <c r="B70"/>
      <c r="C70" s="168">
        <v>0</v>
      </c>
      <c r="D70" s="179"/>
      <c r="E70" s="168">
        <v>0</v>
      </c>
      <c r="F70" s="179"/>
      <c r="G70" s="168">
        <v>0</v>
      </c>
      <c r="H70" s="179"/>
      <c r="I70" s="168">
        <f t="shared" si="2"/>
        <v>0</v>
      </c>
      <c r="J70" s="179"/>
      <c r="K70" s="168">
        <v>75</v>
      </c>
      <c r="L70" s="179"/>
      <c r="M70" s="168">
        <v>1299476</v>
      </c>
      <c r="N70" s="179"/>
      <c r="O70" s="168">
        <v>864823</v>
      </c>
      <c r="P70" s="179"/>
      <c r="Q70" s="151">
        <f t="shared" si="3"/>
        <v>434653</v>
      </c>
      <c r="S70" s="399"/>
      <c r="T70" s="130"/>
      <c r="U70" s="131"/>
      <c r="V70" s="131"/>
      <c r="W70" s="131"/>
      <c r="X70" s="129"/>
      <c r="Y70" s="129"/>
      <c r="Z70" s="131"/>
    </row>
    <row r="71" spans="1:26" ht="30" customHeight="1">
      <c r="A71" s="4" t="s">
        <v>45</v>
      </c>
      <c r="B71"/>
      <c r="C71" s="168">
        <v>0</v>
      </c>
      <c r="D71" s="179"/>
      <c r="E71" s="168">
        <v>0</v>
      </c>
      <c r="F71" s="179"/>
      <c r="G71" s="168">
        <v>0</v>
      </c>
      <c r="H71" s="179"/>
      <c r="I71" s="168">
        <f t="shared" si="2"/>
        <v>0</v>
      </c>
      <c r="J71" s="179"/>
      <c r="K71" s="168">
        <v>5000</v>
      </c>
      <c r="L71" s="179"/>
      <c r="M71" s="168">
        <v>5148566655</v>
      </c>
      <c r="N71" s="179"/>
      <c r="O71" s="168">
        <v>4999093750</v>
      </c>
      <c r="P71" s="179"/>
      <c r="Q71" s="151">
        <f t="shared" si="3"/>
        <v>149472905</v>
      </c>
      <c r="S71" s="399"/>
      <c r="T71" s="130"/>
      <c r="U71" s="131"/>
      <c r="V71" s="131"/>
      <c r="W71" s="131"/>
      <c r="X71" s="129"/>
      <c r="Y71" s="129"/>
      <c r="Z71" s="131"/>
    </row>
    <row r="72" spans="1:26" ht="30" customHeight="1">
      <c r="A72" s="4" t="s">
        <v>297</v>
      </c>
      <c r="B72"/>
      <c r="C72" s="168">
        <v>0</v>
      </c>
      <c r="D72" s="179"/>
      <c r="E72" s="168">
        <v>0</v>
      </c>
      <c r="F72" s="179"/>
      <c r="G72" s="168">
        <v>0</v>
      </c>
      <c r="H72" s="179"/>
      <c r="I72" s="168">
        <f t="shared" si="2"/>
        <v>0</v>
      </c>
      <c r="J72" s="179"/>
      <c r="K72" s="168">
        <v>263352</v>
      </c>
      <c r="L72" s="179"/>
      <c r="M72" s="168">
        <v>223524316605</v>
      </c>
      <c r="N72" s="179"/>
      <c r="O72" s="168">
        <v>211882155824</v>
      </c>
      <c r="P72" s="179"/>
      <c r="Q72" s="151">
        <f>M72-O72</f>
        <v>11642160781</v>
      </c>
      <c r="S72" s="399"/>
      <c r="T72" s="130"/>
      <c r="U72" s="131"/>
      <c r="V72" s="131"/>
      <c r="W72" s="131"/>
      <c r="X72" s="129"/>
      <c r="Y72" s="129"/>
      <c r="Z72" s="131"/>
    </row>
    <row r="73" spans="1:26" ht="30" customHeight="1">
      <c r="A73" s="4" t="s">
        <v>173</v>
      </c>
      <c r="B73"/>
      <c r="C73" s="168">
        <v>0</v>
      </c>
      <c r="D73" s="179"/>
      <c r="E73" s="168">
        <v>0</v>
      </c>
      <c r="F73" s="179"/>
      <c r="G73" s="168">
        <v>0</v>
      </c>
      <c r="H73" s="179"/>
      <c r="I73" s="168">
        <f t="shared" si="2"/>
        <v>0</v>
      </c>
      <c r="J73" s="179"/>
      <c r="K73" s="168">
        <v>294771</v>
      </c>
      <c r="L73" s="179"/>
      <c r="M73" s="168">
        <v>240248566065</v>
      </c>
      <c r="N73" s="179"/>
      <c r="O73" s="168">
        <v>230726957104</v>
      </c>
      <c r="P73" s="179"/>
      <c r="Q73" s="151">
        <f t="shared" si="3"/>
        <v>9521608961</v>
      </c>
      <c r="S73" s="399"/>
      <c r="T73" s="130"/>
      <c r="U73" s="131"/>
      <c r="V73" s="131"/>
      <c r="W73" s="131"/>
      <c r="X73" s="129"/>
      <c r="Y73" s="129"/>
      <c r="Z73" s="131"/>
    </row>
    <row r="74" spans="1:26" ht="30" customHeight="1">
      <c r="A74" s="4" t="s">
        <v>42</v>
      </c>
      <c r="B74"/>
      <c r="C74" s="168">
        <v>0</v>
      </c>
      <c r="D74" s="179"/>
      <c r="E74" s="168">
        <v>0</v>
      </c>
      <c r="F74" s="179"/>
      <c r="G74" s="168">
        <v>0</v>
      </c>
      <c r="H74" s="179"/>
      <c r="I74" s="168">
        <f t="shared" si="2"/>
        <v>0</v>
      </c>
      <c r="J74" s="179"/>
      <c r="K74" s="168">
        <v>203314</v>
      </c>
      <c r="L74" s="179"/>
      <c r="M74" s="168">
        <v>134665130819</v>
      </c>
      <c r="N74" s="179"/>
      <c r="O74" s="168">
        <v>118965308851</v>
      </c>
      <c r="P74" s="179"/>
      <c r="Q74" s="151">
        <f t="shared" si="3"/>
        <v>15699821968</v>
      </c>
      <c r="S74" s="399"/>
      <c r="T74" s="130"/>
      <c r="U74" s="131"/>
      <c r="V74" s="131"/>
      <c r="W74" s="131"/>
      <c r="X74" s="131"/>
      <c r="Y74" s="131"/>
      <c r="Z74" s="131"/>
    </row>
    <row r="75" spans="1:26" ht="30" customHeight="1">
      <c r="A75" s="4" t="s">
        <v>97</v>
      </c>
      <c r="B75"/>
      <c r="C75" s="168">
        <v>0</v>
      </c>
      <c r="D75" s="179"/>
      <c r="E75" s="168">
        <v>0</v>
      </c>
      <c r="F75" s="179"/>
      <c r="G75" s="168">
        <v>0</v>
      </c>
      <c r="H75" s="179"/>
      <c r="I75" s="168">
        <f t="shared" si="2"/>
        <v>0</v>
      </c>
      <c r="J75" s="179"/>
      <c r="K75" s="168">
        <v>94158</v>
      </c>
      <c r="L75" s="179"/>
      <c r="M75" s="168">
        <v>75487979420</v>
      </c>
      <c r="N75" s="179"/>
      <c r="O75" s="168">
        <v>73597814178</v>
      </c>
      <c r="P75" s="179"/>
      <c r="Q75" s="151">
        <f t="shared" si="3"/>
        <v>1890165242</v>
      </c>
      <c r="S75" s="399"/>
      <c r="T75" s="130"/>
      <c r="U75" s="131"/>
      <c r="V75" s="131"/>
      <c r="W75" s="131"/>
      <c r="X75" s="131"/>
      <c r="Y75" s="131"/>
      <c r="Z75" s="131"/>
    </row>
    <row r="76" spans="1:26" ht="30" customHeight="1">
      <c r="A76" s="4" t="s">
        <v>262</v>
      </c>
      <c r="B76"/>
      <c r="C76" s="168">
        <v>0</v>
      </c>
      <c r="D76" s="179"/>
      <c r="E76" s="168">
        <v>0</v>
      </c>
      <c r="F76" s="179"/>
      <c r="G76" s="168">
        <v>0</v>
      </c>
      <c r="H76" s="179"/>
      <c r="I76" s="168">
        <f>E76-G76</f>
        <v>0</v>
      </c>
      <c r="J76" s="179"/>
      <c r="K76" s="168">
        <v>4472</v>
      </c>
      <c r="L76" s="179"/>
      <c r="M76" s="168">
        <v>3174981356</v>
      </c>
      <c r="N76" s="179"/>
      <c r="O76" s="168">
        <v>3101894114</v>
      </c>
      <c r="P76" s="179"/>
      <c r="Q76" s="151">
        <f t="shared" si="3"/>
        <v>73087242</v>
      </c>
      <c r="S76" s="399"/>
      <c r="T76" s="130"/>
      <c r="U76" s="131"/>
      <c r="V76" s="131"/>
      <c r="W76" s="131"/>
      <c r="X76" s="131"/>
      <c r="Y76" s="129"/>
      <c r="Z76" s="131"/>
    </row>
    <row r="77" spans="1:26" ht="30" customHeight="1">
      <c r="A77" s="4" t="s">
        <v>196</v>
      </c>
      <c r="B77"/>
      <c r="C77" s="168">
        <v>0</v>
      </c>
      <c r="D77" s="179"/>
      <c r="E77" s="168">
        <v>0</v>
      </c>
      <c r="F77" s="179"/>
      <c r="G77" s="168">
        <v>0</v>
      </c>
      <c r="H77" s="179"/>
      <c r="I77" s="168">
        <f t="shared" si="2"/>
        <v>0</v>
      </c>
      <c r="J77" s="179"/>
      <c r="K77" s="168">
        <v>20701</v>
      </c>
      <c r="L77" s="179"/>
      <c r="M77" s="168">
        <v>19692189586</v>
      </c>
      <c r="N77" s="179"/>
      <c r="O77" s="168">
        <v>19697576130</v>
      </c>
      <c r="P77" s="179"/>
      <c r="Q77" s="151">
        <f t="shared" si="3"/>
        <v>-5386544</v>
      </c>
      <c r="S77" s="399"/>
      <c r="T77" s="130"/>
      <c r="U77" s="131"/>
      <c r="V77" s="131"/>
      <c r="W77" s="131"/>
      <c r="X77" s="131"/>
      <c r="Y77" s="129"/>
      <c r="Z77" s="131"/>
    </row>
    <row r="78" spans="1:26" ht="30" customHeight="1">
      <c r="A78" s="4" t="s">
        <v>43</v>
      </c>
      <c r="B78"/>
      <c r="C78" s="168">
        <v>0</v>
      </c>
      <c r="D78" s="179"/>
      <c r="E78" s="168">
        <v>0</v>
      </c>
      <c r="F78" s="179"/>
      <c r="G78" s="168">
        <v>0</v>
      </c>
      <c r="H78" s="179"/>
      <c r="I78" s="168">
        <f t="shared" si="2"/>
        <v>0</v>
      </c>
      <c r="J78" s="179"/>
      <c r="K78" s="168">
        <v>500000</v>
      </c>
      <c r="L78" s="179"/>
      <c r="M78" s="168">
        <v>499921875000</v>
      </c>
      <c r="N78" s="179"/>
      <c r="O78" s="168">
        <v>548900493750</v>
      </c>
      <c r="P78" s="179"/>
      <c r="Q78" s="151">
        <f t="shared" si="3"/>
        <v>-48978618750</v>
      </c>
      <c r="S78" s="399"/>
      <c r="T78" s="130"/>
      <c r="U78" s="131"/>
      <c r="V78" s="131"/>
      <c r="W78" s="131"/>
      <c r="X78" s="131"/>
      <c r="Y78" s="129"/>
      <c r="Z78" s="131"/>
    </row>
    <row r="79" spans="1:26" ht="30" customHeight="1">
      <c r="A79" s="4" t="s">
        <v>227</v>
      </c>
      <c r="B79"/>
      <c r="C79" s="168">
        <v>0</v>
      </c>
      <c r="D79" s="179"/>
      <c r="E79" s="168">
        <v>0</v>
      </c>
      <c r="F79" s="179"/>
      <c r="G79" s="168">
        <v>0</v>
      </c>
      <c r="H79" s="179"/>
      <c r="I79" s="168">
        <f t="shared" si="2"/>
        <v>0</v>
      </c>
      <c r="J79" s="179"/>
      <c r="K79" s="168">
        <v>20</v>
      </c>
      <c r="L79" s="179"/>
      <c r="M79" s="168">
        <v>17370856</v>
      </c>
      <c r="N79" s="179"/>
      <c r="O79" s="168">
        <v>19000653</v>
      </c>
      <c r="P79" s="179"/>
      <c r="Q79" s="151">
        <f t="shared" si="3"/>
        <v>-1629797</v>
      </c>
      <c r="S79" s="399"/>
      <c r="T79" s="320"/>
      <c r="U79" s="131"/>
      <c r="V79" s="131"/>
      <c r="W79" s="131"/>
      <c r="X79" s="131"/>
      <c r="Y79" s="129"/>
      <c r="Z79" s="131"/>
    </row>
    <row r="80" spans="1:26" ht="30" customHeight="1">
      <c r="A80" s="4" t="s">
        <v>48</v>
      </c>
      <c r="B80"/>
      <c r="C80" s="168">
        <v>0</v>
      </c>
      <c r="D80" s="179"/>
      <c r="E80" s="168">
        <v>0</v>
      </c>
      <c r="F80" s="179"/>
      <c r="G80" s="168">
        <v>0</v>
      </c>
      <c r="H80" s="179"/>
      <c r="I80" s="168">
        <f t="shared" si="2"/>
        <v>0</v>
      </c>
      <c r="J80" s="179"/>
      <c r="K80" s="168">
        <v>430000</v>
      </c>
      <c r="L80" s="179"/>
      <c r="M80" s="168">
        <v>430000000000</v>
      </c>
      <c r="N80" s="168">
        <v>430000000000</v>
      </c>
      <c r="O80" s="168">
        <v>422183465375</v>
      </c>
      <c r="P80" s="179"/>
      <c r="Q80" s="151">
        <f t="shared" si="3"/>
        <v>7816534625</v>
      </c>
      <c r="S80" s="399"/>
      <c r="T80" s="320"/>
      <c r="U80" s="131"/>
      <c r="V80" s="131"/>
      <c r="W80" s="131"/>
      <c r="X80" s="131"/>
      <c r="Y80" s="131"/>
      <c r="Z80" s="131"/>
    </row>
    <row r="81" spans="1:26" ht="30" customHeight="1">
      <c r="A81" s="4" t="s">
        <v>41</v>
      </c>
      <c r="B81"/>
      <c r="C81" s="168">
        <v>0</v>
      </c>
      <c r="D81" s="179"/>
      <c r="E81" s="168">
        <v>0</v>
      </c>
      <c r="F81" s="179"/>
      <c r="G81" s="168">
        <v>0</v>
      </c>
      <c r="H81" s="179"/>
      <c r="I81" s="168">
        <f t="shared" si="2"/>
        <v>0</v>
      </c>
      <c r="J81" s="179"/>
      <c r="K81" s="168">
        <v>206088</v>
      </c>
      <c r="L81" s="179"/>
      <c r="M81" s="168">
        <v>160117433764</v>
      </c>
      <c r="N81" s="179"/>
      <c r="O81" s="168">
        <v>137743153759</v>
      </c>
      <c r="P81" s="179"/>
      <c r="Q81" s="151">
        <f t="shared" si="3"/>
        <v>22374280005</v>
      </c>
      <c r="S81" s="399"/>
      <c r="T81" s="320"/>
      <c r="U81" s="131"/>
      <c r="V81" s="131"/>
      <c r="W81" s="131"/>
      <c r="X81" s="131"/>
      <c r="Y81" s="131"/>
      <c r="Z81" s="131"/>
    </row>
    <row r="82" spans="1:26" ht="30" customHeight="1">
      <c r="A82" s="4" t="s">
        <v>36</v>
      </c>
      <c r="B82"/>
      <c r="C82" s="168">
        <v>0</v>
      </c>
      <c r="D82" s="179"/>
      <c r="E82" s="168">
        <v>0</v>
      </c>
      <c r="F82" s="179"/>
      <c r="G82" s="168">
        <v>0</v>
      </c>
      <c r="H82" s="179"/>
      <c r="I82" s="168">
        <f t="shared" si="2"/>
        <v>0</v>
      </c>
      <c r="J82" s="179"/>
      <c r="K82" s="168">
        <v>699257</v>
      </c>
      <c r="L82" s="179"/>
      <c r="M82" s="168">
        <v>511863200573</v>
      </c>
      <c r="N82" s="179"/>
      <c r="O82" s="168">
        <v>430341644448</v>
      </c>
      <c r="P82" s="179"/>
      <c r="Q82" s="151">
        <f t="shared" si="3"/>
        <v>81521556125</v>
      </c>
      <c r="S82" s="399"/>
      <c r="T82" s="130"/>
      <c r="U82" s="131"/>
      <c r="V82" s="131"/>
      <c r="W82" s="131"/>
      <c r="X82" s="131"/>
      <c r="Y82" s="131"/>
      <c r="Z82" s="131"/>
    </row>
    <row r="83" spans="1:26" ht="30" customHeight="1">
      <c r="A83" s="4" t="s">
        <v>39</v>
      </c>
      <c r="B83"/>
      <c r="C83" s="168">
        <v>0</v>
      </c>
      <c r="D83" s="179"/>
      <c r="E83" s="168">
        <v>0</v>
      </c>
      <c r="F83" s="179"/>
      <c r="G83" s="168">
        <v>0</v>
      </c>
      <c r="H83" s="179"/>
      <c r="I83" s="168">
        <f t="shared" si="2"/>
        <v>0</v>
      </c>
      <c r="J83" s="179"/>
      <c r="K83" s="168">
        <v>179072</v>
      </c>
      <c r="L83" s="179"/>
      <c r="M83" s="168">
        <v>114047887348</v>
      </c>
      <c r="N83" s="179"/>
      <c r="O83" s="168">
        <v>102356434285</v>
      </c>
      <c r="P83" s="179"/>
      <c r="Q83" s="151">
        <f t="shared" si="3"/>
        <v>11691453063</v>
      </c>
      <c r="S83" s="399"/>
      <c r="T83" s="130"/>
      <c r="U83" s="131"/>
      <c r="V83" s="131"/>
      <c r="W83" s="131"/>
      <c r="X83" s="131"/>
      <c r="Y83" s="131"/>
      <c r="Z83" s="131"/>
    </row>
    <row r="84" spans="1:26" ht="30" customHeight="1">
      <c r="A84" s="4" t="s">
        <v>58</v>
      </c>
      <c r="B84"/>
      <c r="C84" s="168">
        <v>0</v>
      </c>
      <c r="D84" s="179"/>
      <c r="E84" s="168">
        <v>0</v>
      </c>
      <c r="F84" s="179"/>
      <c r="G84" s="168">
        <v>0</v>
      </c>
      <c r="H84" s="179"/>
      <c r="I84" s="168">
        <f t="shared" si="2"/>
        <v>0</v>
      </c>
      <c r="J84" s="179"/>
      <c r="K84" s="168">
        <v>282398</v>
      </c>
      <c r="L84" s="179"/>
      <c r="M84" s="168">
        <v>173631829808</v>
      </c>
      <c r="N84" s="179"/>
      <c r="O84" s="168">
        <v>166322067745</v>
      </c>
      <c r="P84" s="179"/>
      <c r="Q84" s="151">
        <f t="shared" si="3"/>
        <v>7309762063</v>
      </c>
      <c r="S84" s="399"/>
      <c r="T84" s="130"/>
      <c r="U84" s="131"/>
      <c r="V84" s="131"/>
      <c r="W84" s="131"/>
      <c r="X84" s="131"/>
      <c r="Y84" s="131"/>
      <c r="Z84" s="131"/>
    </row>
    <row r="85" spans="1:26" ht="30" customHeight="1">
      <c r="A85" s="4" t="s">
        <v>158</v>
      </c>
      <c r="B85"/>
      <c r="C85" s="168">
        <v>0</v>
      </c>
      <c r="D85" s="179"/>
      <c r="E85" s="168">
        <v>0</v>
      </c>
      <c r="F85" s="179"/>
      <c r="G85" s="168">
        <v>0</v>
      </c>
      <c r="H85" s="179"/>
      <c r="I85" s="168">
        <f t="shared" si="2"/>
        <v>0</v>
      </c>
      <c r="J85" s="179"/>
      <c r="K85" s="168">
        <v>370205</v>
      </c>
      <c r="L85" s="179"/>
      <c r="M85" s="168">
        <v>282066047448</v>
      </c>
      <c r="N85" s="179"/>
      <c r="O85" s="168">
        <v>269509686470</v>
      </c>
      <c r="P85" s="179"/>
      <c r="Q85" s="151">
        <f t="shared" si="3"/>
        <v>12556360978</v>
      </c>
      <c r="S85" s="397"/>
      <c r="T85" s="397"/>
      <c r="U85" s="311"/>
      <c r="V85" s="131"/>
      <c r="W85" s="131"/>
      <c r="X85" s="131"/>
      <c r="Y85" s="131"/>
      <c r="Z85" s="131"/>
    </row>
    <row r="86" spans="1:26" ht="30" customHeight="1">
      <c r="A86" s="4" t="s">
        <v>135</v>
      </c>
      <c r="B86"/>
      <c r="C86" s="168">
        <v>0</v>
      </c>
      <c r="D86" s="179"/>
      <c r="E86" s="168">
        <v>0</v>
      </c>
      <c r="F86" s="179"/>
      <c r="G86" s="168">
        <v>0</v>
      </c>
      <c r="H86" s="179"/>
      <c r="I86" s="168">
        <f t="shared" si="2"/>
        <v>0</v>
      </c>
      <c r="J86" s="179"/>
      <c r="K86" s="168">
        <v>695986</v>
      </c>
      <c r="L86" s="179"/>
      <c r="M86" s="168">
        <v>451533410750</v>
      </c>
      <c r="N86" s="179"/>
      <c r="O86" s="168">
        <v>391707861432</v>
      </c>
      <c r="P86" s="179"/>
      <c r="Q86" s="151">
        <f t="shared" si="3"/>
        <v>59825549318</v>
      </c>
    </row>
    <row r="87" spans="1:26" ht="30" customHeight="1">
      <c r="A87" s="4" t="s">
        <v>162</v>
      </c>
      <c r="B87"/>
      <c r="C87" s="168">
        <v>0</v>
      </c>
      <c r="D87" s="179"/>
      <c r="E87" s="168">
        <v>0</v>
      </c>
      <c r="F87" s="179"/>
      <c r="G87" s="168">
        <v>0</v>
      </c>
      <c r="H87" s="179"/>
      <c r="I87" s="168">
        <f t="shared" si="2"/>
        <v>0</v>
      </c>
      <c r="J87" s="179"/>
      <c r="K87" s="168">
        <v>5000</v>
      </c>
      <c r="L87" s="179"/>
      <c r="M87" s="168">
        <v>4774134532</v>
      </c>
      <c r="N87" s="179"/>
      <c r="O87" s="168">
        <v>4706046874</v>
      </c>
      <c r="P87" s="179"/>
      <c r="Q87" s="151">
        <f t="shared" si="3"/>
        <v>68087658</v>
      </c>
    </row>
    <row r="88" spans="1:26" s="37" customFormat="1" ht="30" customHeight="1">
      <c r="A88" s="4" t="s">
        <v>190</v>
      </c>
      <c r="C88" s="168">
        <v>0</v>
      </c>
      <c r="E88" s="168">
        <v>0</v>
      </c>
      <c r="G88" s="168">
        <v>0</v>
      </c>
      <c r="I88" s="168">
        <f t="shared" si="2"/>
        <v>0</v>
      </c>
      <c r="J88" s="168"/>
      <c r="K88" s="168">
        <v>50000</v>
      </c>
      <c r="L88" s="168"/>
      <c r="M88" s="168">
        <v>28756286980</v>
      </c>
      <c r="N88" s="168"/>
      <c r="O88" s="168">
        <v>28555174687</v>
      </c>
      <c r="P88" s="168"/>
      <c r="Q88" s="151">
        <f t="shared" si="3"/>
        <v>201112293</v>
      </c>
      <c r="S88" s="400"/>
      <c r="U88" s="312"/>
    </row>
    <row r="89" spans="1:26" ht="30" customHeight="1">
      <c r="A89" s="4" t="s">
        <v>50</v>
      </c>
      <c r="B89"/>
      <c r="C89" s="168">
        <v>0</v>
      </c>
      <c r="D89" s="179"/>
      <c r="E89" s="168">
        <v>0</v>
      </c>
      <c r="F89" s="179"/>
      <c r="G89" s="168">
        <v>0</v>
      </c>
      <c r="H89" s="179"/>
      <c r="I89" s="168">
        <f t="shared" si="2"/>
        <v>0</v>
      </c>
      <c r="J89" s="179"/>
      <c r="K89" s="168">
        <v>95000</v>
      </c>
      <c r="L89" s="179"/>
      <c r="M89" s="168">
        <v>93743870023</v>
      </c>
      <c r="N89" s="179"/>
      <c r="O89" s="168">
        <v>88680673714</v>
      </c>
      <c r="P89" s="179"/>
      <c r="Q89" s="151">
        <f t="shared" si="3"/>
        <v>5063196309</v>
      </c>
    </row>
    <row r="90" spans="1:26" ht="30" customHeight="1">
      <c r="A90" s="4" t="s">
        <v>53</v>
      </c>
      <c r="B90"/>
      <c r="C90" s="168">
        <v>0</v>
      </c>
      <c r="D90" s="179"/>
      <c r="E90" s="168">
        <v>0</v>
      </c>
      <c r="F90" s="179"/>
      <c r="G90" s="168">
        <v>0</v>
      </c>
      <c r="H90" s="179"/>
      <c r="I90" s="168">
        <f t="shared" si="2"/>
        <v>0</v>
      </c>
      <c r="J90" s="179"/>
      <c r="K90" s="168">
        <v>170000</v>
      </c>
      <c r="L90" s="179"/>
      <c r="M90" s="168">
        <v>162253364251</v>
      </c>
      <c r="N90" s="179"/>
      <c r="O90" s="168">
        <v>159553951331</v>
      </c>
      <c r="P90" s="179"/>
      <c r="Q90" s="151">
        <f t="shared" si="3"/>
        <v>2699412920</v>
      </c>
    </row>
    <row r="91" spans="1:26" ht="30" customHeight="1">
      <c r="A91" s="4" t="s">
        <v>313</v>
      </c>
      <c r="B91"/>
      <c r="C91" s="168">
        <v>0</v>
      </c>
      <c r="D91" s="179"/>
      <c r="E91" s="168">
        <v>0</v>
      </c>
      <c r="F91" s="179"/>
      <c r="G91" s="168">
        <v>0</v>
      </c>
      <c r="H91" s="179"/>
      <c r="I91" s="151">
        <f t="shared" si="2"/>
        <v>0</v>
      </c>
      <c r="J91" s="179"/>
      <c r="K91" s="168">
        <v>335000</v>
      </c>
      <c r="L91" s="179"/>
      <c r="M91" s="168">
        <v>334946781250</v>
      </c>
      <c r="N91" s="179"/>
      <c r="O91" s="168">
        <v>335053218750</v>
      </c>
      <c r="P91" s="179"/>
      <c r="Q91" s="151">
        <f t="shared" si="3"/>
        <v>-106437500</v>
      </c>
    </row>
    <row r="92" spans="1:26" ht="30" customHeight="1" thickBot="1">
      <c r="A92" s="11" t="s">
        <v>12</v>
      </c>
      <c r="B92"/>
      <c r="C92" s="160">
        <f>SUM(C7:C91)</f>
        <v>55047028</v>
      </c>
      <c r="D92" s="298"/>
      <c r="E92" s="160">
        <f>SUM(E7:E91)</f>
        <v>1007139032760</v>
      </c>
      <c r="F92" s="298"/>
      <c r="G92" s="160">
        <f>SUM(G7:G91)</f>
        <v>928670755298</v>
      </c>
      <c r="H92" s="298"/>
      <c r="I92" s="221">
        <f>SUM(I7:I91)</f>
        <v>78468277462</v>
      </c>
      <c r="J92" s="298"/>
      <c r="K92" s="160">
        <f>SUM(K7:K91)</f>
        <v>183833943</v>
      </c>
      <c r="L92" s="298"/>
      <c r="M92" s="160">
        <f>SUM(M7:M91)</f>
        <v>7380235312001</v>
      </c>
      <c r="N92" s="298"/>
      <c r="O92" s="160">
        <f>SUM(O7:O91)</f>
        <v>6922851989144</v>
      </c>
      <c r="P92" s="298"/>
      <c r="Q92" s="160">
        <f>SUM(Q7:Q91)</f>
        <v>457383322857</v>
      </c>
    </row>
    <row r="93" spans="1:26" ht="30" customHeight="1" thickTop="1"/>
    <row r="96" spans="1:26" ht="30" customHeight="1">
      <c r="M96" s="325"/>
      <c r="O96" s="96"/>
    </row>
    <row r="97" spans="13:22" ht="30" customHeight="1">
      <c r="M97" s="325"/>
    </row>
    <row r="98" spans="13:22" ht="30" customHeight="1">
      <c r="M98" s="325"/>
      <c r="O98" s="96"/>
      <c r="V98" s="96"/>
    </row>
    <row r="99" spans="13:22" ht="30" customHeight="1">
      <c r="M99" s="325"/>
      <c r="O99" s="96"/>
      <c r="V99" s="96"/>
    </row>
    <row r="100" spans="13:22" ht="30" customHeight="1">
      <c r="M100" s="325"/>
      <c r="T100" s="96"/>
      <c r="V100" s="96"/>
    </row>
    <row r="101" spans="13:22" ht="30" customHeight="1">
      <c r="M101" s="325"/>
      <c r="O101" s="325"/>
      <c r="T101" s="96"/>
      <c r="V101" s="96"/>
    </row>
    <row r="102" spans="13:22" ht="30" customHeight="1">
      <c r="O102" s="325"/>
      <c r="T102" s="96"/>
      <c r="V102" s="96"/>
    </row>
    <row r="103" spans="13:22" ht="30" customHeight="1">
      <c r="M103" s="96"/>
      <c r="O103" s="325"/>
      <c r="T103" s="324"/>
      <c r="V103" s="96"/>
    </row>
    <row r="104" spans="13:22" ht="30" customHeight="1">
      <c r="M104" s="96"/>
      <c r="O104" s="325"/>
      <c r="V104" s="96"/>
    </row>
    <row r="105" spans="13:22" ht="30" customHeight="1">
      <c r="M105" s="96"/>
    </row>
    <row r="106" spans="13:22" ht="30" customHeight="1">
      <c r="M106" s="325"/>
      <c r="O106" s="96"/>
    </row>
    <row r="107" spans="13:22" ht="30" customHeight="1">
      <c r="M107" s="326"/>
    </row>
    <row r="108" spans="13:22" ht="30" customHeight="1">
      <c r="O108" s="96"/>
    </row>
  </sheetData>
  <mergeCells count="9">
    <mergeCell ref="S6:U6"/>
    <mergeCell ref="S85:T85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101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19" bestFit="1" customWidth="1"/>
    <col min="6" max="6" width="1.28515625" customWidth="1"/>
    <col min="7" max="7" width="18.5703125" style="58" bestFit="1" customWidth="1"/>
    <col min="8" max="8" width="1.28515625" customWidth="1"/>
    <col min="9" max="9" width="19" bestFit="1" customWidth="1"/>
    <col min="10" max="10" width="1.28515625" customWidth="1"/>
    <col min="11" max="11" width="14.85546875" style="182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/>
      <c r="O1"/>
      <c r="P1" s="34"/>
      <c r="Q1" s="34"/>
    </row>
    <row r="2" spans="1:17" s="12" customFormat="1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/>
      <c r="O2"/>
      <c r="P2" s="34"/>
      <c r="Q2" s="34"/>
    </row>
    <row r="3" spans="1:17" s="12" customFormat="1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P3" s="98"/>
      <c r="Q3" s="98"/>
    </row>
    <row r="4" spans="1:17" s="13" customFormat="1" ht="30" customHeight="1">
      <c r="A4" s="347" t="s">
        <v>121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12"/>
      <c r="O4" s="12"/>
      <c r="P4" s="98"/>
      <c r="Q4" s="98"/>
    </row>
    <row r="5" spans="1:17" s="12" customFormat="1" ht="25.5" customHeight="1">
      <c r="A5" s="348" t="s">
        <v>79</v>
      </c>
      <c r="C5" s="348" t="s">
        <v>89</v>
      </c>
      <c r="D5" s="348"/>
      <c r="E5" s="348"/>
      <c r="F5" s="348"/>
      <c r="G5" s="348"/>
      <c r="I5" s="348" t="str">
        <f>'درآمد سرمایه گذاری در سهام'!$M$5</f>
        <v>از ابتدای سال مالی تا پایان ماه</v>
      </c>
      <c r="J5" s="348"/>
      <c r="K5" s="348"/>
      <c r="L5" s="348"/>
      <c r="M5" s="348"/>
      <c r="N5" s="132"/>
      <c r="P5" s="98"/>
      <c r="Q5" s="98"/>
    </row>
    <row r="6" spans="1:17" s="12" customFormat="1" ht="24" customHeight="1">
      <c r="A6" s="348"/>
      <c r="C6" s="6" t="s">
        <v>118</v>
      </c>
      <c r="D6" s="26"/>
      <c r="E6" s="215" t="s">
        <v>114</v>
      </c>
      <c r="F6" s="26"/>
      <c r="G6" s="61" t="s">
        <v>119</v>
      </c>
      <c r="I6" s="6" t="s">
        <v>118</v>
      </c>
      <c r="J6" s="26"/>
      <c r="K6" s="183" t="s">
        <v>114</v>
      </c>
      <c r="L6" s="26"/>
      <c r="M6" s="61" t="s">
        <v>119</v>
      </c>
      <c r="N6" s="133"/>
      <c r="O6" s="13"/>
      <c r="P6" s="115"/>
      <c r="Q6" s="115"/>
    </row>
    <row r="7" spans="1:17" s="12" customFormat="1" ht="30" customHeight="1">
      <c r="A7" s="3" t="s">
        <v>332</v>
      </c>
      <c r="B7"/>
      <c r="C7" s="168">
        <v>40372</v>
      </c>
      <c r="D7" s="179"/>
      <c r="E7" s="216">
        <v>0</v>
      </c>
      <c r="F7" s="185"/>
      <c r="G7" s="186">
        <f>C7-E7</f>
        <v>40372</v>
      </c>
      <c r="H7" s="185"/>
      <c r="I7" s="168">
        <v>403392</v>
      </c>
      <c r="J7" s="185"/>
      <c r="K7" s="184">
        <v>0</v>
      </c>
      <c r="L7" s="179"/>
      <c r="M7" s="169">
        <f>I7+K7</f>
        <v>403392</v>
      </c>
      <c r="N7" s="132"/>
      <c r="P7" s="98"/>
      <c r="Q7" s="98"/>
    </row>
    <row r="8" spans="1:17" s="12" customFormat="1" ht="30" customHeight="1">
      <c r="A8" s="4" t="s">
        <v>333</v>
      </c>
      <c r="B8"/>
      <c r="C8" s="168">
        <v>40628</v>
      </c>
      <c r="D8" s="179"/>
      <c r="E8" s="217">
        <v>0</v>
      </c>
      <c r="F8" s="185"/>
      <c r="G8" s="186">
        <f t="shared" ref="G8:G18" si="0">C8-E8</f>
        <v>40628</v>
      </c>
      <c r="H8" s="185"/>
      <c r="I8" s="168">
        <v>350334</v>
      </c>
      <c r="J8" s="185"/>
      <c r="K8" s="186">
        <v>0</v>
      </c>
      <c r="L8" s="179"/>
      <c r="M8" s="168">
        <f t="shared" ref="M8:M57" si="1">I8+K8</f>
        <v>350334</v>
      </c>
      <c r="N8" s="132"/>
      <c r="P8" s="98"/>
      <c r="Q8" s="98"/>
    </row>
    <row r="9" spans="1:17" s="12" customFormat="1" ht="30" customHeight="1">
      <c r="A9" s="4" t="s">
        <v>334</v>
      </c>
      <c r="B9"/>
      <c r="C9" s="168">
        <v>130130965</v>
      </c>
      <c r="D9" s="179"/>
      <c r="E9" s="217">
        <v>0</v>
      </c>
      <c r="F9" s="185"/>
      <c r="G9" s="186">
        <f t="shared" si="0"/>
        <v>130130965</v>
      </c>
      <c r="H9" s="185"/>
      <c r="I9" s="168">
        <v>17688671486</v>
      </c>
      <c r="J9" s="185"/>
      <c r="K9" s="186">
        <v>0</v>
      </c>
      <c r="L9" s="179"/>
      <c r="M9" s="168">
        <f t="shared" si="1"/>
        <v>17688671486</v>
      </c>
      <c r="N9" s="132"/>
      <c r="P9" s="98"/>
      <c r="Q9" s="98"/>
    </row>
    <row r="10" spans="1:17" s="12" customFormat="1" ht="30" customHeight="1">
      <c r="A10" s="4" t="s">
        <v>193</v>
      </c>
      <c r="B10"/>
      <c r="C10" s="168">
        <v>0</v>
      </c>
      <c r="D10" s="179"/>
      <c r="E10" s="217">
        <v>0</v>
      </c>
      <c r="F10" s="185"/>
      <c r="G10" s="186">
        <f t="shared" si="0"/>
        <v>0</v>
      </c>
      <c r="H10" s="185"/>
      <c r="I10" s="168">
        <v>44644</v>
      </c>
      <c r="J10" s="185"/>
      <c r="K10" s="186">
        <v>0</v>
      </c>
      <c r="L10" s="179"/>
      <c r="M10" s="168">
        <f t="shared" si="1"/>
        <v>44644</v>
      </c>
      <c r="N10" s="132"/>
      <c r="P10" s="98"/>
      <c r="Q10" s="98"/>
    </row>
    <row r="11" spans="1:17" s="12" customFormat="1" ht="30" customHeight="1">
      <c r="A11" s="4" t="s">
        <v>335</v>
      </c>
      <c r="B11"/>
      <c r="C11" s="168">
        <v>0</v>
      </c>
      <c r="D11" s="179"/>
      <c r="E11" s="217">
        <v>0</v>
      </c>
      <c r="F11" s="185"/>
      <c r="G11" s="186">
        <f t="shared" si="0"/>
        <v>0</v>
      </c>
      <c r="H11" s="185"/>
      <c r="I11" s="168">
        <v>200482</v>
      </c>
      <c r="J11" s="185"/>
      <c r="K11" s="186">
        <v>0</v>
      </c>
      <c r="L11" s="179"/>
      <c r="M11" s="168">
        <f t="shared" si="1"/>
        <v>200482</v>
      </c>
      <c r="N11" s="132"/>
      <c r="P11" s="98"/>
      <c r="Q11" s="98"/>
    </row>
    <row r="12" spans="1:17" s="12" customFormat="1" ht="30" customHeight="1">
      <c r="A12" s="4" t="s">
        <v>336</v>
      </c>
      <c r="B12"/>
      <c r="C12" s="168">
        <v>70113</v>
      </c>
      <c r="D12" s="179"/>
      <c r="E12" s="217">
        <v>0</v>
      </c>
      <c r="F12" s="185"/>
      <c r="G12" s="186">
        <f t="shared" si="0"/>
        <v>70113</v>
      </c>
      <c r="H12" s="185"/>
      <c r="I12" s="168">
        <v>424989</v>
      </c>
      <c r="J12" s="185"/>
      <c r="K12" s="186">
        <v>0</v>
      </c>
      <c r="L12" s="179"/>
      <c r="M12" s="168">
        <f t="shared" si="1"/>
        <v>424989</v>
      </c>
      <c r="N12" s="132"/>
      <c r="P12" s="98"/>
      <c r="Q12" s="98"/>
    </row>
    <row r="13" spans="1:17" s="12" customFormat="1" ht="30" customHeight="1">
      <c r="A13" s="4" t="s">
        <v>337</v>
      </c>
      <c r="B13"/>
      <c r="C13" s="168">
        <v>0</v>
      </c>
      <c r="D13" s="179"/>
      <c r="E13" s="217">
        <v>0</v>
      </c>
      <c r="F13" s="185"/>
      <c r="G13" s="186">
        <f t="shared" si="0"/>
        <v>0</v>
      </c>
      <c r="H13" s="185"/>
      <c r="I13" s="168">
        <v>39311</v>
      </c>
      <c r="J13" s="185"/>
      <c r="K13" s="186">
        <v>0</v>
      </c>
      <c r="L13" s="179"/>
      <c r="M13" s="168">
        <f t="shared" si="1"/>
        <v>39311</v>
      </c>
      <c r="N13" s="132"/>
      <c r="P13" s="98"/>
      <c r="Q13" s="98"/>
    </row>
    <row r="14" spans="1:17" s="12" customFormat="1" ht="30" customHeight="1">
      <c r="A14" s="4" t="s">
        <v>338</v>
      </c>
      <c r="B14"/>
      <c r="C14" s="168">
        <v>75087</v>
      </c>
      <c r="D14" s="179"/>
      <c r="E14" s="217">
        <v>0</v>
      </c>
      <c r="F14" s="185"/>
      <c r="G14" s="186">
        <f t="shared" si="0"/>
        <v>75087</v>
      </c>
      <c r="H14" s="185"/>
      <c r="I14" s="168">
        <v>885255</v>
      </c>
      <c r="J14" s="185"/>
      <c r="K14" s="186">
        <v>0</v>
      </c>
      <c r="L14" s="179"/>
      <c r="M14" s="168">
        <f t="shared" si="1"/>
        <v>885255</v>
      </c>
      <c r="N14" s="132"/>
      <c r="P14" s="98"/>
      <c r="Q14" s="98"/>
    </row>
    <row r="15" spans="1:17" s="12" customFormat="1" ht="30" customHeight="1">
      <c r="A15" s="4" t="s">
        <v>339</v>
      </c>
      <c r="B15"/>
      <c r="C15" s="168">
        <v>9684</v>
      </c>
      <c r="D15" s="179"/>
      <c r="E15" s="217">
        <v>0</v>
      </c>
      <c r="F15" s="185"/>
      <c r="G15" s="186">
        <f t="shared" si="0"/>
        <v>9684</v>
      </c>
      <c r="H15" s="185"/>
      <c r="I15" s="168">
        <v>107763</v>
      </c>
      <c r="J15" s="185"/>
      <c r="K15" s="186">
        <v>0</v>
      </c>
      <c r="L15" s="179"/>
      <c r="M15" s="168">
        <f t="shared" si="1"/>
        <v>107763</v>
      </c>
      <c r="N15" s="132"/>
      <c r="P15" s="98"/>
      <c r="Q15" s="98"/>
    </row>
    <row r="16" spans="1:17" s="12" customFormat="1" ht="30" customHeight="1">
      <c r="A16" s="4" t="s">
        <v>340</v>
      </c>
      <c r="B16"/>
      <c r="C16" s="168">
        <v>0</v>
      </c>
      <c r="D16" s="179"/>
      <c r="E16" s="217">
        <v>0</v>
      </c>
      <c r="F16" s="185"/>
      <c r="G16" s="186">
        <f t="shared" si="0"/>
        <v>0</v>
      </c>
      <c r="H16" s="185"/>
      <c r="I16" s="168">
        <v>149693</v>
      </c>
      <c r="J16" s="185"/>
      <c r="K16" s="186">
        <v>0</v>
      </c>
      <c r="L16" s="179"/>
      <c r="M16" s="168">
        <f t="shared" si="1"/>
        <v>149693</v>
      </c>
      <c r="N16" s="132"/>
      <c r="P16" s="98"/>
      <c r="Q16" s="98"/>
    </row>
    <row r="17" spans="1:17" s="12" customFormat="1" ht="30" customHeight="1">
      <c r="A17" s="4" t="s">
        <v>341</v>
      </c>
      <c r="B17"/>
      <c r="C17" s="168">
        <v>44472</v>
      </c>
      <c r="D17" s="179"/>
      <c r="E17" s="217">
        <v>0</v>
      </c>
      <c r="F17" s="179"/>
      <c r="G17" s="186">
        <f t="shared" si="0"/>
        <v>44472</v>
      </c>
      <c r="H17" s="179"/>
      <c r="I17" s="168">
        <v>352239</v>
      </c>
      <c r="J17" s="179"/>
      <c r="K17" s="186">
        <v>0</v>
      </c>
      <c r="L17" s="179"/>
      <c r="M17" s="168">
        <f t="shared" si="1"/>
        <v>352239</v>
      </c>
      <c r="N17" s="132"/>
      <c r="P17" s="98"/>
      <c r="Q17" s="98"/>
    </row>
    <row r="18" spans="1:17" s="12" customFormat="1" ht="30" customHeight="1">
      <c r="A18" s="4" t="s">
        <v>342</v>
      </c>
      <c r="B18"/>
      <c r="C18" s="168">
        <v>38718</v>
      </c>
      <c r="D18" s="179"/>
      <c r="E18" s="217">
        <v>0</v>
      </c>
      <c r="F18" s="179"/>
      <c r="G18" s="186">
        <f t="shared" si="0"/>
        <v>38718</v>
      </c>
      <c r="H18" s="179"/>
      <c r="I18" s="168">
        <v>489361</v>
      </c>
      <c r="J18" s="179"/>
      <c r="K18" s="186">
        <v>0</v>
      </c>
      <c r="L18" s="179"/>
      <c r="M18" s="168">
        <f t="shared" si="1"/>
        <v>489361</v>
      </c>
      <c r="N18" s="132"/>
      <c r="P18" s="98"/>
      <c r="Q18" s="98"/>
    </row>
    <row r="19" spans="1:17" s="12" customFormat="1" ht="30" customHeight="1">
      <c r="A19" s="4" t="s">
        <v>343</v>
      </c>
      <c r="B19"/>
      <c r="C19" s="168">
        <v>0</v>
      </c>
      <c r="D19" s="179"/>
      <c r="E19" s="217">
        <v>0</v>
      </c>
      <c r="F19" s="179"/>
      <c r="G19" s="186">
        <f>C19-E19</f>
        <v>0</v>
      </c>
      <c r="H19" s="179"/>
      <c r="I19" s="168">
        <v>4974058975</v>
      </c>
      <c r="J19" s="179"/>
      <c r="K19" s="186">
        <v>0</v>
      </c>
      <c r="L19" s="179"/>
      <c r="M19" s="168">
        <f t="shared" si="1"/>
        <v>4974058975</v>
      </c>
      <c r="N19" s="132"/>
      <c r="P19" s="98"/>
      <c r="Q19" s="98"/>
    </row>
    <row r="20" spans="1:17" s="12" customFormat="1" ht="30" customHeight="1">
      <c r="A20" s="4" t="s">
        <v>344</v>
      </c>
      <c r="B20"/>
      <c r="C20" s="168">
        <v>45567</v>
      </c>
      <c r="D20" s="179"/>
      <c r="E20" s="217">
        <v>0</v>
      </c>
      <c r="F20" s="179"/>
      <c r="G20" s="186">
        <f t="shared" ref="G20:G34" si="2">C20-E20</f>
        <v>45567</v>
      </c>
      <c r="H20" s="179"/>
      <c r="I20" s="168">
        <v>540405</v>
      </c>
      <c r="J20" s="179"/>
      <c r="K20" s="186">
        <v>0</v>
      </c>
      <c r="L20" s="179"/>
      <c r="M20" s="168">
        <f t="shared" si="1"/>
        <v>540405</v>
      </c>
      <c r="N20" s="132"/>
      <c r="P20" s="98"/>
      <c r="Q20" s="98"/>
    </row>
    <row r="21" spans="1:17" s="12" customFormat="1" ht="30" customHeight="1">
      <c r="A21" s="4" t="s">
        <v>345</v>
      </c>
      <c r="B21"/>
      <c r="C21" s="168">
        <v>0</v>
      </c>
      <c r="D21" s="179"/>
      <c r="E21" s="217">
        <v>0</v>
      </c>
      <c r="F21" s="179"/>
      <c r="G21" s="186">
        <f t="shared" si="2"/>
        <v>0</v>
      </c>
      <c r="H21" s="179"/>
      <c r="I21" s="168">
        <v>4167529144</v>
      </c>
      <c r="J21" s="179"/>
      <c r="K21" s="186">
        <v>0</v>
      </c>
      <c r="L21" s="179"/>
      <c r="M21" s="168">
        <f t="shared" si="1"/>
        <v>4167529144</v>
      </c>
      <c r="N21" s="134"/>
      <c r="O21" s="22"/>
      <c r="P21" s="116"/>
      <c r="Q21" s="116"/>
    </row>
    <row r="22" spans="1:17" s="12" customFormat="1" ht="30" customHeight="1">
      <c r="A22" s="4" t="s">
        <v>346</v>
      </c>
      <c r="B22"/>
      <c r="C22" s="168">
        <v>0</v>
      </c>
      <c r="D22" s="179"/>
      <c r="E22" s="217">
        <v>0</v>
      </c>
      <c r="F22" s="179"/>
      <c r="G22" s="186">
        <f t="shared" si="2"/>
        <v>0</v>
      </c>
      <c r="H22" s="179"/>
      <c r="I22" s="168">
        <v>14879127310</v>
      </c>
      <c r="J22" s="179"/>
      <c r="K22" s="186">
        <v>0</v>
      </c>
      <c r="L22" s="179"/>
      <c r="M22" s="168">
        <f t="shared" si="1"/>
        <v>14879127310</v>
      </c>
      <c r="N22" s="135"/>
      <c r="O22"/>
      <c r="P22" s="34"/>
      <c r="Q22" s="34"/>
    </row>
    <row r="23" spans="1:17" s="12" customFormat="1" ht="30" customHeight="1">
      <c r="A23" s="4" t="s">
        <v>347</v>
      </c>
      <c r="B23"/>
      <c r="C23" s="168">
        <v>0</v>
      </c>
      <c r="D23" s="179"/>
      <c r="E23" s="217">
        <v>0</v>
      </c>
      <c r="F23" s="179"/>
      <c r="G23" s="186">
        <f t="shared" si="2"/>
        <v>0</v>
      </c>
      <c r="H23" s="179"/>
      <c r="I23" s="168">
        <v>26373333317</v>
      </c>
      <c r="J23" s="179"/>
      <c r="K23" s="186">
        <v>0</v>
      </c>
      <c r="L23" s="179"/>
      <c r="M23" s="168">
        <f t="shared" si="1"/>
        <v>26373333317</v>
      </c>
      <c r="N23" s="135"/>
      <c r="O23"/>
      <c r="P23" s="34"/>
      <c r="Q23" s="34"/>
    </row>
    <row r="24" spans="1:17" s="12" customFormat="1" ht="30" customHeight="1">
      <c r="A24" s="4" t="s">
        <v>348</v>
      </c>
      <c r="B24"/>
      <c r="C24" s="168">
        <v>0</v>
      </c>
      <c r="D24" s="179"/>
      <c r="E24" s="217">
        <v>0</v>
      </c>
      <c r="F24" s="179"/>
      <c r="G24" s="186">
        <f t="shared" si="2"/>
        <v>0</v>
      </c>
      <c r="H24" s="179"/>
      <c r="I24" s="168">
        <v>3943420568</v>
      </c>
      <c r="J24" s="179"/>
      <c r="K24" s="186">
        <v>0</v>
      </c>
      <c r="L24" s="179"/>
      <c r="M24" s="168">
        <f t="shared" si="1"/>
        <v>3943420568</v>
      </c>
      <c r="N24" s="135"/>
      <c r="O24"/>
      <c r="P24" s="34"/>
      <c r="Q24" s="34"/>
    </row>
    <row r="25" spans="1:17" s="12" customFormat="1" ht="30" customHeight="1">
      <c r="A25" s="4" t="s">
        <v>349</v>
      </c>
      <c r="B25"/>
      <c r="C25" s="168">
        <v>0</v>
      </c>
      <c r="D25" s="179"/>
      <c r="E25" s="217">
        <v>0</v>
      </c>
      <c r="F25" s="179"/>
      <c r="G25" s="186">
        <f t="shared" si="2"/>
        <v>0</v>
      </c>
      <c r="H25" s="179"/>
      <c r="I25" s="168">
        <v>10053871110</v>
      </c>
      <c r="J25" s="179"/>
      <c r="K25" s="186">
        <v>0</v>
      </c>
      <c r="L25" s="179"/>
      <c r="M25" s="168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350</v>
      </c>
      <c r="B26"/>
      <c r="C26" s="168">
        <v>0</v>
      </c>
      <c r="D26" s="179"/>
      <c r="E26" s="217">
        <v>0</v>
      </c>
      <c r="F26" s="179"/>
      <c r="G26" s="186">
        <f t="shared" si="2"/>
        <v>0</v>
      </c>
      <c r="H26" s="179"/>
      <c r="I26" s="168">
        <v>7789499355</v>
      </c>
      <c r="J26" s="179"/>
      <c r="K26" s="186">
        <v>0</v>
      </c>
      <c r="L26" s="179"/>
      <c r="M26" s="168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351</v>
      </c>
      <c r="B27"/>
      <c r="C27" s="168">
        <v>0</v>
      </c>
      <c r="D27" s="179"/>
      <c r="E27" s="217">
        <v>0</v>
      </c>
      <c r="F27" s="179"/>
      <c r="G27" s="186">
        <f t="shared" si="2"/>
        <v>0</v>
      </c>
      <c r="H27" s="179"/>
      <c r="I27" s="168">
        <v>8378017555</v>
      </c>
      <c r="J27" s="186"/>
      <c r="K27" s="186">
        <v>0</v>
      </c>
      <c r="L27" s="179"/>
      <c r="M27" s="168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352</v>
      </c>
      <c r="B28"/>
      <c r="C28" s="168">
        <v>0</v>
      </c>
      <c r="D28" s="179"/>
      <c r="E28" s="217">
        <v>0</v>
      </c>
      <c r="F28" s="179"/>
      <c r="G28" s="186">
        <f t="shared" si="2"/>
        <v>0</v>
      </c>
      <c r="H28" s="179"/>
      <c r="I28" s="168">
        <v>8576502695</v>
      </c>
      <c r="J28" s="186"/>
      <c r="K28" s="186">
        <v>0</v>
      </c>
      <c r="L28" s="179"/>
      <c r="M28" s="168">
        <f t="shared" si="1"/>
        <v>8576502695</v>
      </c>
      <c r="N28"/>
      <c r="O28"/>
      <c r="P28" s="34"/>
      <c r="Q28" s="34"/>
    </row>
    <row r="29" spans="1:17" s="12" customFormat="1" ht="30" customHeight="1">
      <c r="A29" s="4" t="s">
        <v>353</v>
      </c>
      <c r="B29"/>
      <c r="C29" s="168">
        <v>0</v>
      </c>
      <c r="D29" s="179"/>
      <c r="E29" s="217">
        <v>0</v>
      </c>
      <c r="F29" s="179"/>
      <c r="G29" s="186">
        <f>C29-E29</f>
        <v>0</v>
      </c>
      <c r="H29" s="179"/>
      <c r="I29" s="168">
        <v>6987983305</v>
      </c>
      <c r="J29" s="186"/>
      <c r="K29" s="186">
        <v>0</v>
      </c>
      <c r="L29" s="179"/>
      <c r="M29" s="168">
        <f t="shared" si="1"/>
        <v>6987983305</v>
      </c>
      <c r="N29"/>
      <c r="O29"/>
      <c r="P29" s="34"/>
      <c r="Q29" s="34"/>
    </row>
    <row r="30" spans="1:17" s="12" customFormat="1" ht="30" customHeight="1">
      <c r="A30" s="4" t="s">
        <v>354</v>
      </c>
      <c r="B30"/>
      <c r="C30" s="168">
        <v>56917</v>
      </c>
      <c r="D30" s="179"/>
      <c r="E30" s="217">
        <v>0</v>
      </c>
      <c r="F30" s="179"/>
      <c r="G30" s="186">
        <f t="shared" si="2"/>
        <v>56917</v>
      </c>
      <c r="H30" s="179"/>
      <c r="I30" s="168">
        <v>6510173</v>
      </c>
      <c r="J30" s="186"/>
      <c r="K30" s="186">
        <v>0</v>
      </c>
      <c r="L30" s="179"/>
      <c r="M30" s="168">
        <f t="shared" si="1"/>
        <v>6510173</v>
      </c>
      <c r="N30"/>
      <c r="O30"/>
      <c r="P30" s="34"/>
      <c r="Q30" s="34"/>
    </row>
    <row r="31" spans="1:17" s="12" customFormat="1" ht="30" customHeight="1">
      <c r="A31" s="4" t="s">
        <v>355</v>
      </c>
      <c r="B31"/>
      <c r="C31" s="168">
        <v>0</v>
      </c>
      <c r="D31" s="179"/>
      <c r="E31" s="217">
        <v>0</v>
      </c>
      <c r="F31" s="179"/>
      <c r="G31" s="186">
        <f t="shared" si="2"/>
        <v>0</v>
      </c>
      <c r="H31" s="179"/>
      <c r="I31" s="168">
        <v>31804648568</v>
      </c>
      <c r="J31" s="186"/>
      <c r="K31" s="186">
        <v>0</v>
      </c>
      <c r="L31" s="179"/>
      <c r="M31" s="168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356</v>
      </c>
      <c r="B32"/>
      <c r="C32" s="168">
        <v>0</v>
      </c>
      <c r="D32" s="179"/>
      <c r="E32" s="217">
        <v>0</v>
      </c>
      <c r="F32" s="179"/>
      <c r="G32" s="186">
        <f t="shared" si="2"/>
        <v>0</v>
      </c>
      <c r="H32" s="179"/>
      <c r="I32" s="168">
        <v>11739714752</v>
      </c>
      <c r="J32" s="186"/>
      <c r="K32" s="186">
        <v>0</v>
      </c>
      <c r="L32" s="179"/>
      <c r="M32" s="168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357</v>
      </c>
      <c r="B33"/>
      <c r="C33" s="168">
        <v>0</v>
      </c>
      <c r="D33" s="179"/>
      <c r="E33" s="217">
        <v>0</v>
      </c>
      <c r="F33" s="185"/>
      <c r="G33" s="186">
        <f t="shared" si="2"/>
        <v>0</v>
      </c>
      <c r="H33" s="185"/>
      <c r="I33" s="168">
        <v>18017336552</v>
      </c>
      <c r="J33" s="185"/>
      <c r="K33" s="186">
        <v>0</v>
      </c>
      <c r="L33" s="179"/>
      <c r="M33" s="168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358</v>
      </c>
      <c r="B34"/>
      <c r="C34" s="168">
        <v>0</v>
      </c>
      <c r="D34" s="179"/>
      <c r="E34" s="217">
        <v>0</v>
      </c>
      <c r="F34" s="179"/>
      <c r="G34" s="186">
        <f t="shared" si="2"/>
        <v>0</v>
      </c>
      <c r="H34" s="179"/>
      <c r="I34" s="168">
        <v>8302169548</v>
      </c>
      <c r="J34" s="179"/>
      <c r="K34" s="186">
        <v>0</v>
      </c>
      <c r="L34" s="179"/>
      <c r="M34" s="168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359</v>
      </c>
      <c r="B35"/>
      <c r="C35" s="168">
        <v>5383561620</v>
      </c>
      <c r="D35" s="179"/>
      <c r="E35" s="217">
        <v>-9217843</v>
      </c>
      <c r="F35" s="179"/>
      <c r="G35" s="186">
        <f>C35+E35</f>
        <v>5374343777</v>
      </c>
      <c r="H35" s="179"/>
      <c r="I35" s="168">
        <v>126154931068</v>
      </c>
      <c r="J35" s="179"/>
      <c r="K35" s="186">
        <v>0</v>
      </c>
      <c r="L35" s="179"/>
      <c r="M35" s="168">
        <f t="shared" si="1"/>
        <v>126154931068</v>
      </c>
      <c r="N35"/>
      <c r="O35"/>
      <c r="P35" s="34"/>
      <c r="Q35" s="34"/>
    </row>
    <row r="36" spans="1:17" s="22" customFormat="1" ht="30" customHeight="1">
      <c r="A36" s="4" t="s">
        <v>360</v>
      </c>
      <c r="B36"/>
      <c r="C36" s="168">
        <v>0</v>
      </c>
      <c r="D36" s="179"/>
      <c r="E36" s="217">
        <v>0</v>
      </c>
      <c r="F36" s="179"/>
      <c r="G36" s="186">
        <f t="shared" ref="G36:G95" si="3">C36+E36</f>
        <v>0</v>
      </c>
      <c r="H36" s="179"/>
      <c r="I36" s="168">
        <v>62174829595</v>
      </c>
      <c r="J36" s="179"/>
      <c r="K36" s="186">
        <v>0</v>
      </c>
      <c r="L36" s="179"/>
      <c r="M36" s="168">
        <f t="shared" si="1"/>
        <v>62174829595</v>
      </c>
      <c r="N36"/>
      <c r="O36"/>
      <c r="P36" s="34"/>
      <c r="Q36" s="34"/>
    </row>
    <row r="37" spans="1:17" s="22" customFormat="1" ht="30" customHeight="1">
      <c r="A37" s="4" t="s">
        <v>361</v>
      </c>
      <c r="B37"/>
      <c r="C37" s="168">
        <v>0</v>
      </c>
      <c r="D37" s="179"/>
      <c r="E37" s="217">
        <v>0</v>
      </c>
      <c r="F37" s="179"/>
      <c r="G37" s="186">
        <f t="shared" si="3"/>
        <v>0</v>
      </c>
      <c r="H37" s="179"/>
      <c r="I37" s="168">
        <v>97471072269</v>
      </c>
      <c r="J37" s="179"/>
      <c r="K37" s="186">
        <v>0</v>
      </c>
      <c r="L37" s="179"/>
      <c r="M37" s="168">
        <f t="shared" si="1"/>
        <v>97471072269</v>
      </c>
      <c r="N37"/>
      <c r="O37"/>
      <c r="P37" s="34"/>
      <c r="Q37" s="34"/>
    </row>
    <row r="38" spans="1:17" s="22" customFormat="1" ht="30" customHeight="1">
      <c r="A38" s="4" t="s">
        <v>362</v>
      </c>
      <c r="B38"/>
      <c r="C38" s="168">
        <v>0</v>
      </c>
      <c r="D38" s="179"/>
      <c r="E38" s="217">
        <v>0</v>
      </c>
      <c r="F38" s="179"/>
      <c r="G38" s="186">
        <f t="shared" si="3"/>
        <v>0</v>
      </c>
      <c r="H38" s="179"/>
      <c r="I38" s="168">
        <v>31912512088</v>
      </c>
      <c r="J38" s="179"/>
      <c r="K38" s="186">
        <v>0</v>
      </c>
      <c r="L38" s="179"/>
      <c r="M38" s="168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363</v>
      </c>
      <c r="B39"/>
      <c r="C39" s="168">
        <v>0</v>
      </c>
      <c r="D39" s="179"/>
      <c r="E39" s="217">
        <v>0</v>
      </c>
      <c r="F39" s="179"/>
      <c r="G39" s="186">
        <f t="shared" si="3"/>
        <v>0</v>
      </c>
      <c r="H39" s="179"/>
      <c r="I39" s="168">
        <v>20950350481</v>
      </c>
      <c r="J39" s="179"/>
      <c r="K39" s="186">
        <v>0</v>
      </c>
      <c r="L39" s="179"/>
      <c r="M39" s="168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202</v>
      </c>
      <c r="B40"/>
      <c r="C40" s="168">
        <v>64628</v>
      </c>
      <c r="D40" s="179"/>
      <c r="E40" s="217">
        <v>0</v>
      </c>
      <c r="F40" s="179"/>
      <c r="G40" s="186">
        <f t="shared" si="3"/>
        <v>64628</v>
      </c>
      <c r="H40" s="179"/>
      <c r="I40" s="168">
        <v>460343</v>
      </c>
      <c r="J40" s="179"/>
      <c r="K40" s="186">
        <v>0</v>
      </c>
      <c r="L40" s="179"/>
      <c r="M40" s="168">
        <f t="shared" si="1"/>
        <v>460343</v>
      </c>
      <c r="N40"/>
      <c r="O40"/>
      <c r="P40" s="34"/>
      <c r="Q40" s="34"/>
    </row>
    <row r="41" spans="1:17" s="22" customFormat="1" ht="30" customHeight="1">
      <c r="A41" s="4" t="s">
        <v>364</v>
      </c>
      <c r="B41"/>
      <c r="C41" s="168">
        <v>0</v>
      </c>
      <c r="D41" s="179"/>
      <c r="E41" s="217">
        <v>0</v>
      </c>
      <c r="F41" s="179"/>
      <c r="G41" s="186">
        <f t="shared" si="3"/>
        <v>0</v>
      </c>
      <c r="H41" s="179"/>
      <c r="I41" s="168">
        <v>74416176066</v>
      </c>
      <c r="J41" s="179"/>
      <c r="K41" s="186">
        <v>0</v>
      </c>
      <c r="L41" s="179"/>
      <c r="M41" s="168">
        <f t="shared" si="1"/>
        <v>74416176066</v>
      </c>
      <c r="N41"/>
      <c r="O41"/>
      <c r="P41" s="34"/>
      <c r="Q41" s="34"/>
    </row>
    <row r="42" spans="1:17" s="22" customFormat="1" ht="30" customHeight="1">
      <c r="A42" s="4" t="s">
        <v>365</v>
      </c>
      <c r="B42"/>
      <c r="C42" s="168">
        <v>0</v>
      </c>
      <c r="D42" s="179"/>
      <c r="E42" s="217">
        <v>0</v>
      </c>
      <c r="F42" s="179"/>
      <c r="G42" s="186">
        <f t="shared" si="3"/>
        <v>0</v>
      </c>
      <c r="H42" s="179"/>
      <c r="I42" s="168">
        <v>1711757956</v>
      </c>
      <c r="J42" s="179"/>
      <c r="K42" s="186">
        <v>0</v>
      </c>
      <c r="L42" s="179"/>
      <c r="M42" s="168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220</v>
      </c>
      <c r="B43"/>
      <c r="C43" s="168">
        <v>7520547930</v>
      </c>
      <c r="D43" s="179"/>
      <c r="E43" s="217">
        <v>-5045655</v>
      </c>
      <c r="F43" s="179"/>
      <c r="G43" s="186">
        <f t="shared" si="3"/>
        <v>7515502275</v>
      </c>
      <c r="H43" s="179"/>
      <c r="I43" s="168">
        <v>68126849224</v>
      </c>
      <c r="J43" s="179"/>
      <c r="K43" s="186">
        <v>0</v>
      </c>
      <c r="L43" s="179"/>
      <c r="M43" s="168">
        <f t="shared" si="1"/>
        <v>68126849224</v>
      </c>
      <c r="N43"/>
      <c r="O43"/>
      <c r="P43" s="34"/>
      <c r="Q43" s="34"/>
    </row>
    <row r="44" spans="1:17" s="22" customFormat="1" ht="30" customHeight="1">
      <c r="A44" s="4" t="s">
        <v>221</v>
      </c>
      <c r="B44"/>
      <c r="C44" s="168">
        <v>0</v>
      </c>
      <c r="D44" s="179"/>
      <c r="E44" s="217">
        <v>0</v>
      </c>
      <c r="F44" s="179"/>
      <c r="G44" s="186">
        <f t="shared" si="3"/>
        <v>0</v>
      </c>
      <c r="H44" s="179"/>
      <c r="I44" s="168">
        <v>37303833077</v>
      </c>
      <c r="J44" s="179"/>
      <c r="K44" s="186">
        <v>0</v>
      </c>
      <c r="L44" s="179"/>
      <c r="M44" s="168">
        <f t="shared" si="1"/>
        <v>37303833077</v>
      </c>
      <c r="N44"/>
      <c r="O44"/>
      <c r="P44" s="34"/>
      <c r="Q44" s="34"/>
    </row>
    <row r="45" spans="1:17" s="22" customFormat="1" ht="30" customHeight="1">
      <c r="A45" s="4" t="s">
        <v>231</v>
      </c>
      <c r="B45"/>
      <c r="C45" s="168">
        <v>7372602720</v>
      </c>
      <c r="D45" s="179"/>
      <c r="E45" s="217">
        <v>0</v>
      </c>
      <c r="F45" s="179"/>
      <c r="G45" s="186">
        <f t="shared" si="3"/>
        <v>7372602720</v>
      </c>
      <c r="H45" s="179"/>
      <c r="I45" s="168">
        <v>67893104498</v>
      </c>
      <c r="J45" s="179"/>
      <c r="K45" s="186">
        <v>0</v>
      </c>
      <c r="L45" s="179"/>
      <c r="M45" s="168">
        <f t="shared" si="1"/>
        <v>67893104498</v>
      </c>
      <c r="N45"/>
      <c r="O45"/>
      <c r="P45" s="34"/>
      <c r="Q45" s="34"/>
    </row>
    <row r="46" spans="1:17" s="22" customFormat="1" ht="30" customHeight="1">
      <c r="A46" s="4" t="s">
        <v>232</v>
      </c>
      <c r="B46"/>
      <c r="C46" s="168">
        <v>0</v>
      </c>
      <c r="D46" s="179"/>
      <c r="E46" s="217">
        <v>-612065</v>
      </c>
      <c r="F46" s="179"/>
      <c r="G46" s="217">
        <f t="shared" si="3"/>
        <v>-612065</v>
      </c>
      <c r="H46" s="179"/>
      <c r="I46" s="168">
        <v>17511095854</v>
      </c>
      <c r="J46" s="179"/>
      <c r="K46" s="186">
        <v>0</v>
      </c>
      <c r="L46" s="179"/>
      <c r="M46" s="168">
        <f t="shared" si="1"/>
        <v>17511095854</v>
      </c>
      <c r="N46"/>
      <c r="O46"/>
      <c r="P46" s="34"/>
      <c r="Q46" s="34"/>
    </row>
    <row r="47" spans="1:17" s="22" customFormat="1" ht="30" customHeight="1">
      <c r="A47" s="4" t="s">
        <v>233</v>
      </c>
      <c r="B47"/>
      <c r="C47" s="168">
        <v>0</v>
      </c>
      <c r="D47" s="179"/>
      <c r="E47" s="217">
        <v>0</v>
      </c>
      <c r="F47" s="179"/>
      <c r="G47" s="186">
        <f t="shared" si="3"/>
        <v>0</v>
      </c>
      <c r="H47" s="179"/>
      <c r="I47" s="168">
        <v>6389589024</v>
      </c>
      <c r="J47" s="179"/>
      <c r="K47" s="186">
        <v>0</v>
      </c>
      <c r="L47" s="179"/>
      <c r="M47" s="168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234</v>
      </c>
      <c r="B48"/>
      <c r="C48" s="168">
        <v>0</v>
      </c>
      <c r="D48" s="179"/>
      <c r="E48" s="217">
        <v>0</v>
      </c>
      <c r="F48" s="179"/>
      <c r="G48" s="186">
        <f t="shared" si="3"/>
        <v>0</v>
      </c>
      <c r="H48" s="179"/>
      <c r="I48" s="168">
        <v>29013509355</v>
      </c>
      <c r="J48" s="179"/>
      <c r="K48" s="186">
        <v>0</v>
      </c>
      <c r="L48" s="179"/>
      <c r="M48" s="168">
        <f t="shared" si="1"/>
        <v>29013509355</v>
      </c>
      <c r="N48"/>
      <c r="O48"/>
      <c r="P48" s="34"/>
      <c r="Q48" s="34"/>
    </row>
    <row r="49" spans="1:17" s="22" customFormat="1" ht="30" customHeight="1">
      <c r="A49" s="4" t="s">
        <v>249</v>
      </c>
      <c r="B49"/>
      <c r="C49" s="168">
        <v>43031</v>
      </c>
      <c r="D49" s="179"/>
      <c r="E49" s="217">
        <v>0</v>
      </c>
      <c r="F49" s="179"/>
      <c r="G49" s="186">
        <f t="shared" si="3"/>
        <v>43031</v>
      </c>
      <c r="H49" s="179"/>
      <c r="I49" s="168">
        <v>164545</v>
      </c>
      <c r="J49" s="179"/>
      <c r="K49" s="186">
        <v>0</v>
      </c>
      <c r="L49" s="179"/>
      <c r="M49" s="168">
        <f t="shared" si="1"/>
        <v>164545</v>
      </c>
      <c r="N49"/>
      <c r="O49"/>
      <c r="P49" s="34"/>
      <c r="Q49" s="34"/>
    </row>
    <row r="50" spans="1:17" s="22" customFormat="1" ht="30" customHeight="1">
      <c r="A50" s="4" t="s">
        <v>250</v>
      </c>
      <c r="B50"/>
      <c r="C50" s="168">
        <v>0</v>
      </c>
      <c r="D50" s="179"/>
      <c r="E50" s="217">
        <v>0</v>
      </c>
      <c r="F50" s="179"/>
      <c r="G50" s="186">
        <f t="shared" si="3"/>
        <v>0</v>
      </c>
      <c r="H50" s="179"/>
      <c r="I50" s="168">
        <v>43739753388</v>
      </c>
      <c r="J50" s="179"/>
      <c r="K50" s="186">
        <v>0</v>
      </c>
      <c r="L50" s="179"/>
      <c r="M50" s="168">
        <f t="shared" si="1"/>
        <v>43739753388</v>
      </c>
      <c r="N50"/>
      <c r="O50"/>
      <c r="P50" s="34"/>
      <c r="Q50" s="34"/>
    </row>
    <row r="51" spans="1:17" s="22" customFormat="1" ht="30" customHeight="1">
      <c r="A51" s="4" t="s">
        <v>251</v>
      </c>
      <c r="B51"/>
      <c r="C51" s="168">
        <v>0</v>
      </c>
      <c r="D51" s="179"/>
      <c r="E51" s="217">
        <v>-6008813</v>
      </c>
      <c r="F51" s="179"/>
      <c r="G51" s="217">
        <f t="shared" si="3"/>
        <v>-6008813</v>
      </c>
      <c r="H51" s="179"/>
      <c r="I51" s="168">
        <v>35678767240</v>
      </c>
      <c r="J51" s="179"/>
      <c r="K51" s="186">
        <v>0</v>
      </c>
      <c r="L51" s="179"/>
      <c r="M51" s="168">
        <f t="shared" si="1"/>
        <v>35678767240</v>
      </c>
      <c r="N51"/>
      <c r="O51"/>
      <c r="P51" s="34"/>
      <c r="Q51" s="34"/>
    </row>
    <row r="52" spans="1:17" s="22" customFormat="1" ht="30" customHeight="1">
      <c r="A52" s="4" t="s">
        <v>254</v>
      </c>
      <c r="B52"/>
      <c r="C52" s="168">
        <v>0</v>
      </c>
      <c r="D52" s="179"/>
      <c r="E52" s="217">
        <v>0</v>
      </c>
      <c r="F52" s="179"/>
      <c r="G52" s="186">
        <f t="shared" si="3"/>
        <v>0</v>
      </c>
      <c r="H52" s="179"/>
      <c r="I52" s="168">
        <v>3465123269</v>
      </c>
      <c r="J52" s="179"/>
      <c r="K52" s="186">
        <v>0</v>
      </c>
      <c r="L52" s="179"/>
      <c r="M52" s="168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255</v>
      </c>
      <c r="B53"/>
      <c r="C53" s="168">
        <v>2457534240</v>
      </c>
      <c r="D53" s="179"/>
      <c r="E53" s="217">
        <v>-293605</v>
      </c>
      <c r="F53" s="179"/>
      <c r="G53" s="186">
        <f t="shared" si="3"/>
        <v>2457240635</v>
      </c>
      <c r="H53" s="179"/>
      <c r="I53" s="168">
        <v>14089862976</v>
      </c>
      <c r="J53" s="179"/>
      <c r="K53" s="186">
        <v>0</v>
      </c>
      <c r="L53" s="179"/>
      <c r="M53" s="168">
        <f t="shared" si="1"/>
        <v>14089862976</v>
      </c>
      <c r="N53"/>
      <c r="O53"/>
      <c r="P53" s="34"/>
      <c r="Q53" s="34"/>
    </row>
    <row r="54" spans="1:17" s="22" customFormat="1" ht="30" customHeight="1">
      <c r="A54" s="4" t="s">
        <v>256</v>
      </c>
      <c r="B54"/>
      <c r="C54" s="168">
        <v>7776042743</v>
      </c>
      <c r="D54" s="179"/>
      <c r="E54" s="217">
        <v>0</v>
      </c>
      <c r="F54" s="179"/>
      <c r="G54" s="186">
        <f t="shared" si="3"/>
        <v>7776042743</v>
      </c>
      <c r="H54" s="179"/>
      <c r="I54" s="168">
        <v>49285807356</v>
      </c>
      <c r="J54" s="179"/>
      <c r="K54" s="186">
        <v>0</v>
      </c>
      <c r="L54" s="179"/>
      <c r="M54" s="168">
        <f t="shared" si="1"/>
        <v>49285807356</v>
      </c>
      <c r="N54"/>
      <c r="O54"/>
      <c r="P54" s="34"/>
      <c r="Q54" s="34"/>
    </row>
    <row r="55" spans="1:17" s="22" customFormat="1" ht="30" customHeight="1">
      <c r="A55" s="4" t="s">
        <v>257</v>
      </c>
      <c r="B55"/>
      <c r="C55" s="168">
        <v>7618346627</v>
      </c>
      <c r="D55" s="179"/>
      <c r="E55" s="217">
        <v>-14278</v>
      </c>
      <c r="F55" s="179"/>
      <c r="G55" s="186">
        <f t="shared" si="3"/>
        <v>7618332349</v>
      </c>
      <c r="H55" s="179"/>
      <c r="I55" s="168">
        <v>40708757519</v>
      </c>
      <c r="J55" s="179"/>
      <c r="K55" s="186">
        <v>0</v>
      </c>
      <c r="L55" s="179"/>
      <c r="M55" s="168">
        <f t="shared" si="1"/>
        <v>40708757519</v>
      </c>
      <c r="N55"/>
      <c r="O55"/>
      <c r="P55" s="34"/>
      <c r="Q55" s="34"/>
    </row>
    <row r="56" spans="1:17" s="22" customFormat="1" ht="30" customHeight="1">
      <c r="A56" s="4" t="s">
        <v>258</v>
      </c>
      <c r="B56"/>
      <c r="C56" s="168">
        <v>0</v>
      </c>
      <c r="D56" s="179"/>
      <c r="E56" s="217">
        <v>0</v>
      </c>
      <c r="F56" s="179"/>
      <c r="G56" s="186">
        <f t="shared" si="3"/>
        <v>0</v>
      </c>
      <c r="H56" s="179"/>
      <c r="I56" s="168">
        <v>8355616428</v>
      </c>
      <c r="J56" s="179"/>
      <c r="K56" s="186">
        <v>0</v>
      </c>
      <c r="L56" s="179"/>
      <c r="M56" s="168">
        <f t="shared" si="1"/>
        <v>8355616428</v>
      </c>
      <c r="N56"/>
      <c r="O56"/>
      <c r="P56" s="34"/>
      <c r="Q56" s="34"/>
    </row>
    <row r="57" spans="1:17" s="22" customFormat="1" ht="30" customHeight="1">
      <c r="A57" s="4" t="s">
        <v>259</v>
      </c>
      <c r="B57"/>
      <c r="C57" s="168">
        <v>2457534240</v>
      </c>
      <c r="D57" s="179"/>
      <c r="E57" s="217">
        <v>0</v>
      </c>
      <c r="F57" s="179"/>
      <c r="G57" s="186">
        <f t="shared" si="3"/>
        <v>2457534240</v>
      </c>
      <c r="H57" s="179"/>
      <c r="I57" s="168">
        <v>13106849292</v>
      </c>
      <c r="J57" s="179"/>
      <c r="K57" s="186">
        <v>0</v>
      </c>
      <c r="L57" s="179"/>
      <c r="M57" s="168">
        <f t="shared" si="1"/>
        <v>13106849292</v>
      </c>
      <c r="N57"/>
      <c r="O57"/>
      <c r="P57" s="34"/>
      <c r="Q57" s="34"/>
    </row>
    <row r="58" spans="1:17" s="22" customFormat="1" ht="30" customHeight="1">
      <c r="A58" s="4" t="s">
        <v>260</v>
      </c>
      <c r="B58"/>
      <c r="C58" s="168">
        <v>0</v>
      </c>
      <c r="D58" s="179"/>
      <c r="E58" s="217">
        <v>0</v>
      </c>
      <c r="F58" s="179"/>
      <c r="G58" s="186">
        <f t="shared" si="3"/>
        <v>0</v>
      </c>
      <c r="H58" s="179"/>
      <c r="I58" s="168">
        <v>8355616428</v>
      </c>
      <c r="J58" s="179"/>
      <c r="K58" s="186">
        <v>0</v>
      </c>
      <c r="L58" s="179"/>
      <c r="M58" s="168">
        <f>I58+K58</f>
        <v>8355616428</v>
      </c>
      <c r="N58"/>
      <c r="O58"/>
      <c r="P58" s="34"/>
      <c r="Q58" s="34"/>
    </row>
    <row r="59" spans="1:17" s="22" customFormat="1" ht="30" customHeight="1">
      <c r="A59" s="4" t="s">
        <v>261</v>
      </c>
      <c r="B59"/>
      <c r="C59" s="168">
        <v>45411</v>
      </c>
      <c r="D59" s="179"/>
      <c r="E59" s="217">
        <v>0</v>
      </c>
      <c r="F59" s="179"/>
      <c r="G59" s="186">
        <f t="shared" si="3"/>
        <v>45411</v>
      </c>
      <c r="H59" s="179"/>
      <c r="I59" s="168">
        <v>165654</v>
      </c>
      <c r="J59" s="179"/>
      <c r="K59" s="186">
        <v>0</v>
      </c>
      <c r="L59" s="179"/>
      <c r="M59" s="168">
        <f t="shared" ref="M59:M99" si="4">I59+K59</f>
        <v>165654</v>
      </c>
      <c r="N59"/>
      <c r="O59"/>
      <c r="P59" s="34"/>
      <c r="Q59" s="34"/>
    </row>
    <row r="60" spans="1:17" s="22" customFormat="1" ht="30" customHeight="1">
      <c r="A60" s="4" t="s">
        <v>269</v>
      </c>
      <c r="B60"/>
      <c r="C60" s="168">
        <v>4892054784</v>
      </c>
      <c r="D60" s="179"/>
      <c r="E60" s="217">
        <v>-267831</v>
      </c>
      <c r="F60" s="179"/>
      <c r="G60" s="186">
        <f t="shared" si="3"/>
        <v>4891786953</v>
      </c>
      <c r="H60" s="179"/>
      <c r="I60" s="168">
        <v>39039725983</v>
      </c>
      <c r="J60" s="179"/>
      <c r="K60" s="186">
        <v>0</v>
      </c>
      <c r="L60" s="179"/>
      <c r="M60" s="168">
        <f t="shared" si="4"/>
        <v>39039725983</v>
      </c>
      <c r="N60"/>
      <c r="O60"/>
      <c r="P60" s="34"/>
      <c r="Q60" s="34"/>
    </row>
    <row r="61" spans="1:17" s="22" customFormat="1" ht="30" customHeight="1">
      <c r="A61" s="4" t="s">
        <v>270</v>
      </c>
      <c r="B61"/>
      <c r="C61" s="168">
        <v>4076712300</v>
      </c>
      <c r="D61" s="179"/>
      <c r="E61" s="217">
        <v>0</v>
      </c>
      <c r="F61" s="179"/>
      <c r="G61" s="186">
        <f t="shared" si="3"/>
        <v>4076712300</v>
      </c>
      <c r="H61" s="179"/>
      <c r="I61" s="168">
        <v>21336849200</v>
      </c>
      <c r="J61" s="179"/>
      <c r="K61" s="186">
        <v>0</v>
      </c>
      <c r="L61" s="179"/>
      <c r="M61" s="168">
        <f t="shared" si="4"/>
        <v>21336849200</v>
      </c>
      <c r="N61"/>
      <c r="O61"/>
      <c r="P61" s="34"/>
      <c r="Q61" s="34"/>
    </row>
    <row r="62" spans="1:17" s="22" customFormat="1" ht="30" customHeight="1">
      <c r="A62" s="4" t="s">
        <v>271</v>
      </c>
      <c r="B62"/>
      <c r="C62" s="168">
        <v>2420547930</v>
      </c>
      <c r="D62" s="179"/>
      <c r="E62" s="217">
        <v>-230736</v>
      </c>
      <c r="F62" s="179"/>
      <c r="G62" s="186">
        <f t="shared" si="3"/>
        <v>2420317194</v>
      </c>
      <c r="H62" s="179"/>
      <c r="I62" s="168">
        <v>11699314995</v>
      </c>
      <c r="J62" s="179"/>
      <c r="K62" s="186">
        <v>0</v>
      </c>
      <c r="L62" s="179"/>
      <c r="M62" s="168">
        <f t="shared" si="4"/>
        <v>11699314995</v>
      </c>
      <c r="N62"/>
      <c r="O62"/>
      <c r="P62" s="34"/>
      <c r="Q62" s="34"/>
    </row>
    <row r="63" spans="1:17" s="22" customFormat="1" ht="30" customHeight="1">
      <c r="A63" s="4" t="s">
        <v>272</v>
      </c>
      <c r="B63"/>
      <c r="C63" s="168">
        <v>2547945180</v>
      </c>
      <c r="D63" s="179"/>
      <c r="E63" s="217">
        <v>-2573738</v>
      </c>
      <c r="F63" s="179"/>
      <c r="G63" s="186">
        <f t="shared" si="3"/>
        <v>2545371442</v>
      </c>
      <c r="H63" s="179"/>
      <c r="I63" s="168">
        <v>12230136864</v>
      </c>
      <c r="J63" s="179"/>
      <c r="K63" s="186">
        <v>0</v>
      </c>
      <c r="L63" s="179"/>
      <c r="M63" s="168">
        <f t="shared" si="4"/>
        <v>12230136864</v>
      </c>
      <c r="N63"/>
      <c r="O63"/>
      <c r="P63" s="34"/>
      <c r="Q63" s="34"/>
    </row>
    <row r="64" spans="1:17" s="22" customFormat="1" ht="30" customHeight="1">
      <c r="A64" s="4" t="s">
        <v>273</v>
      </c>
      <c r="B64"/>
      <c r="C64" s="168">
        <v>6369863010</v>
      </c>
      <c r="D64" s="179"/>
      <c r="E64" s="217">
        <v>-4218613</v>
      </c>
      <c r="F64" s="179"/>
      <c r="G64" s="186">
        <f t="shared" si="3"/>
        <v>6365644397</v>
      </c>
      <c r="H64" s="179"/>
      <c r="I64" s="168">
        <v>29513698613</v>
      </c>
      <c r="J64" s="179"/>
      <c r="K64" s="186">
        <v>0</v>
      </c>
      <c r="L64" s="179"/>
      <c r="M64" s="168">
        <f t="shared" si="4"/>
        <v>29513698613</v>
      </c>
      <c r="N64"/>
      <c r="O64"/>
      <c r="P64" s="34"/>
      <c r="Q64" s="34"/>
    </row>
    <row r="65" spans="1:17" s="22" customFormat="1" ht="30" customHeight="1">
      <c r="A65" s="4" t="s">
        <v>274</v>
      </c>
      <c r="B65"/>
      <c r="C65" s="168">
        <v>1656164370</v>
      </c>
      <c r="D65" s="179"/>
      <c r="E65" s="217">
        <v>-446165</v>
      </c>
      <c r="F65" s="179"/>
      <c r="G65" s="186">
        <f t="shared" si="3"/>
        <v>1655718205</v>
      </c>
      <c r="H65" s="179"/>
      <c r="I65" s="168">
        <v>7298698584</v>
      </c>
      <c r="J65" s="179"/>
      <c r="K65" s="186">
        <v>0</v>
      </c>
      <c r="L65" s="179"/>
      <c r="M65" s="168">
        <f t="shared" si="4"/>
        <v>7298698584</v>
      </c>
      <c r="N65"/>
      <c r="O65"/>
      <c r="P65" s="34"/>
      <c r="Q65" s="34"/>
    </row>
    <row r="66" spans="1:17" s="22" customFormat="1" ht="30" customHeight="1">
      <c r="A66" s="4" t="s">
        <v>275</v>
      </c>
      <c r="B66"/>
      <c r="C66" s="168">
        <v>7804082779</v>
      </c>
      <c r="D66" s="179"/>
      <c r="E66" s="217">
        <v>0</v>
      </c>
      <c r="F66" s="179"/>
      <c r="G66" s="186">
        <f t="shared" si="3"/>
        <v>7804082779</v>
      </c>
      <c r="H66" s="179"/>
      <c r="I66" s="168">
        <v>33538329299</v>
      </c>
      <c r="J66" s="179"/>
      <c r="K66" s="186">
        <v>0</v>
      </c>
      <c r="L66" s="179"/>
      <c r="M66" s="168">
        <f t="shared" si="4"/>
        <v>33538329299</v>
      </c>
      <c r="N66"/>
      <c r="O66"/>
      <c r="P66" s="34"/>
      <c r="Q66" s="34"/>
    </row>
    <row r="67" spans="1:17" s="22" customFormat="1" ht="30" customHeight="1">
      <c r="A67" s="4" t="s">
        <v>276</v>
      </c>
      <c r="B67"/>
      <c r="C67" s="168">
        <v>6804379315</v>
      </c>
      <c r="D67" s="179"/>
      <c r="E67" s="217">
        <v>0</v>
      </c>
      <c r="F67" s="179"/>
      <c r="G67" s="186">
        <f t="shared" si="3"/>
        <v>6804379315</v>
      </c>
      <c r="H67" s="179"/>
      <c r="I67" s="168">
        <v>29107390903</v>
      </c>
      <c r="J67" s="179"/>
      <c r="K67" s="186">
        <v>0</v>
      </c>
      <c r="L67" s="179"/>
      <c r="M67" s="168">
        <f t="shared" si="4"/>
        <v>29107390903</v>
      </c>
      <c r="N67"/>
      <c r="O67"/>
      <c r="P67" s="34"/>
      <c r="Q67" s="34"/>
    </row>
    <row r="68" spans="1:17" s="22" customFormat="1" ht="30" customHeight="1">
      <c r="A68" s="4" t="s">
        <v>277</v>
      </c>
      <c r="B68"/>
      <c r="C68" s="168">
        <v>5701642328</v>
      </c>
      <c r="D68" s="179"/>
      <c r="E68" s="217">
        <v>0</v>
      </c>
      <c r="F68" s="179"/>
      <c r="G68" s="186">
        <f t="shared" si="3"/>
        <v>5701642328</v>
      </c>
      <c r="H68" s="179"/>
      <c r="I68" s="168">
        <v>22294512865</v>
      </c>
      <c r="J68" s="179"/>
      <c r="K68" s="186">
        <v>0</v>
      </c>
      <c r="L68" s="179"/>
      <c r="M68" s="168">
        <f t="shared" si="4"/>
        <v>22294512865</v>
      </c>
      <c r="N68"/>
      <c r="O68"/>
      <c r="P68" s="34"/>
      <c r="Q68" s="34"/>
    </row>
    <row r="69" spans="1:17" s="22" customFormat="1" ht="30" customHeight="1">
      <c r="A69" s="4" t="s">
        <v>285</v>
      </c>
      <c r="B69"/>
      <c r="C69" s="168">
        <v>3145406301</v>
      </c>
      <c r="D69" s="179"/>
      <c r="E69" s="217">
        <v>0</v>
      </c>
      <c r="F69" s="179"/>
      <c r="G69" s="186">
        <f t="shared" si="3"/>
        <v>3145406301</v>
      </c>
      <c r="H69" s="179"/>
      <c r="I69" s="168">
        <v>12910098561</v>
      </c>
      <c r="J69" s="179"/>
      <c r="K69" s="186">
        <v>0</v>
      </c>
      <c r="L69" s="179"/>
      <c r="M69" s="168">
        <f t="shared" si="4"/>
        <v>12910098561</v>
      </c>
      <c r="N69"/>
      <c r="O69"/>
      <c r="P69" s="34"/>
      <c r="Q69" s="34"/>
    </row>
    <row r="70" spans="1:17" s="22" customFormat="1" ht="30" customHeight="1">
      <c r="A70" s="4" t="s">
        <v>286</v>
      </c>
      <c r="B70"/>
      <c r="C70" s="168">
        <v>0</v>
      </c>
      <c r="D70" s="179"/>
      <c r="E70" s="217">
        <v>0</v>
      </c>
      <c r="F70" s="179"/>
      <c r="G70" s="186">
        <f>C70+E70</f>
        <v>0</v>
      </c>
      <c r="H70" s="179"/>
      <c r="I70" s="168">
        <v>14608219137</v>
      </c>
      <c r="J70" s="179"/>
      <c r="K70" s="186">
        <v>0</v>
      </c>
      <c r="L70" s="179"/>
      <c r="M70" s="168">
        <f t="shared" si="4"/>
        <v>14608219137</v>
      </c>
      <c r="N70"/>
      <c r="O70"/>
      <c r="P70" s="34"/>
      <c r="Q70" s="34"/>
    </row>
    <row r="71" spans="1:17" s="22" customFormat="1" ht="30" customHeight="1">
      <c r="A71" s="4" t="s">
        <v>287</v>
      </c>
      <c r="B71"/>
      <c r="C71" s="168">
        <v>3194794500</v>
      </c>
      <c r="D71" s="179"/>
      <c r="E71" s="217">
        <v>0</v>
      </c>
      <c r="F71" s="179"/>
      <c r="G71" s="186">
        <f t="shared" si="3"/>
        <v>3194794500</v>
      </c>
      <c r="H71" s="179"/>
      <c r="I71" s="168">
        <v>10968794450</v>
      </c>
      <c r="J71" s="179"/>
      <c r="K71" s="186">
        <v>0</v>
      </c>
      <c r="L71" s="179"/>
      <c r="M71" s="168">
        <f t="shared" si="4"/>
        <v>10968794450</v>
      </c>
      <c r="N71"/>
      <c r="O71"/>
      <c r="P71" s="34"/>
      <c r="Q71" s="34"/>
    </row>
    <row r="72" spans="1:17" s="22" customFormat="1" ht="30" customHeight="1">
      <c r="A72" s="4" t="s">
        <v>288</v>
      </c>
      <c r="B72"/>
      <c r="C72" s="168">
        <v>2457534240</v>
      </c>
      <c r="D72" s="179"/>
      <c r="E72" s="217">
        <v>0</v>
      </c>
      <c r="F72" s="179"/>
      <c r="G72" s="186">
        <f t="shared" si="3"/>
        <v>2457534240</v>
      </c>
      <c r="H72" s="179"/>
      <c r="I72" s="168">
        <v>8437534224</v>
      </c>
      <c r="J72" s="179"/>
      <c r="K72" s="186">
        <v>0</v>
      </c>
      <c r="L72" s="179"/>
      <c r="M72" s="168">
        <f t="shared" si="4"/>
        <v>8437534224</v>
      </c>
      <c r="N72"/>
      <c r="O72"/>
      <c r="P72" s="34"/>
      <c r="Q72" s="34"/>
    </row>
    <row r="73" spans="1:17" s="22" customFormat="1" ht="30" customHeight="1">
      <c r="A73" s="4" t="s">
        <v>289</v>
      </c>
      <c r="B73"/>
      <c r="C73" s="168">
        <v>0</v>
      </c>
      <c r="D73" s="179"/>
      <c r="E73" s="217">
        <v>0</v>
      </c>
      <c r="F73" s="179"/>
      <c r="G73" s="186">
        <f t="shared" si="3"/>
        <v>0</v>
      </c>
      <c r="H73" s="179"/>
      <c r="I73" s="168">
        <v>8153424640</v>
      </c>
      <c r="J73" s="179"/>
      <c r="K73" s="186">
        <v>0</v>
      </c>
      <c r="L73" s="179"/>
      <c r="M73" s="168">
        <f t="shared" si="4"/>
        <v>8153424640</v>
      </c>
      <c r="N73"/>
      <c r="O73"/>
      <c r="P73" s="34"/>
      <c r="Q73" s="34"/>
    </row>
    <row r="74" spans="1:17" s="22" customFormat="1" ht="30" customHeight="1">
      <c r="A74" s="4" t="s">
        <v>290</v>
      </c>
      <c r="B74"/>
      <c r="C74" s="168">
        <v>2547945180</v>
      </c>
      <c r="D74" s="179"/>
      <c r="E74" s="217">
        <v>0</v>
      </c>
      <c r="F74" s="179"/>
      <c r="G74" s="186">
        <f t="shared" si="3"/>
        <v>2547945180</v>
      </c>
      <c r="H74" s="179"/>
      <c r="I74" s="168">
        <v>8724657469</v>
      </c>
      <c r="J74" s="179"/>
      <c r="K74" s="186">
        <v>0</v>
      </c>
      <c r="L74" s="179"/>
      <c r="M74" s="168">
        <f t="shared" si="4"/>
        <v>8724657469</v>
      </c>
      <c r="N74"/>
      <c r="O74"/>
      <c r="P74" s="34"/>
      <c r="Q74" s="34"/>
    </row>
    <row r="75" spans="1:17" s="22" customFormat="1" ht="30" customHeight="1">
      <c r="A75" s="4" t="s">
        <v>292</v>
      </c>
      <c r="B75"/>
      <c r="C75" s="168">
        <v>2457534240</v>
      </c>
      <c r="D75" s="179"/>
      <c r="E75" s="217">
        <v>0</v>
      </c>
      <c r="F75" s="179"/>
      <c r="G75" s="186">
        <f t="shared" si="3"/>
        <v>2457534240</v>
      </c>
      <c r="H75" s="179"/>
      <c r="I75" s="168">
        <v>7454520534</v>
      </c>
      <c r="J75" s="179"/>
      <c r="K75" s="186">
        <v>0</v>
      </c>
      <c r="L75" s="179"/>
      <c r="M75" s="168">
        <f t="shared" si="4"/>
        <v>7454520534</v>
      </c>
      <c r="N75"/>
      <c r="O75"/>
      <c r="P75" s="34"/>
      <c r="Q75" s="34"/>
    </row>
    <row r="76" spans="1:17" s="22" customFormat="1" ht="30" customHeight="1">
      <c r="A76" s="4" t="s">
        <v>293</v>
      </c>
      <c r="B76"/>
      <c r="C76" s="168">
        <v>7643835600</v>
      </c>
      <c r="D76" s="179"/>
      <c r="E76" s="217">
        <v>0</v>
      </c>
      <c r="F76" s="179"/>
      <c r="G76" s="186">
        <f t="shared" si="3"/>
        <v>7643835600</v>
      </c>
      <c r="H76" s="179"/>
      <c r="I76" s="168">
        <v>28536986273</v>
      </c>
      <c r="J76" s="179"/>
      <c r="K76" s="186">
        <v>0</v>
      </c>
      <c r="L76" s="179"/>
      <c r="M76" s="168">
        <f t="shared" si="4"/>
        <v>28536986273</v>
      </c>
      <c r="N76"/>
      <c r="O76"/>
      <c r="P76" s="34"/>
      <c r="Q76" s="34"/>
    </row>
    <row r="77" spans="1:17" s="22" customFormat="1" ht="30" customHeight="1">
      <c r="A77" s="4" t="s">
        <v>294</v>
      </c>
      <c r="B77"/>
      <c r="C77" s="168">
        <v>0</v>
      </c>
      <c r="D77" s="179"/>
      <c r="E77" s="217">
        <v>0</v>
      </c>
      <c r="F77" s="179"/>
      <c r="G77" s="186">
        <f t="shared" si="3"/>
        <v>0</v>
      </c>
      <c r="H77" s="179"/>
      <c r="I77" s="168">
        <v>6836986296</v>
      </c>
      <c r="J77" s="179"/>
      <c r="K77" s="186">
        <v>0</v>
      </c>
      <c r="L77" s="179"/>
      <c r="M77" s="168">
        <f t="shared" si="4"/>
        <v>6836986296</v>
      </c>
      <c r="N77"/>
      <c r="O77"/>
      <c r="P77" s="34"/>
      <c r="Q77" s="34"/>
    </row>
    <row r="78" spans="1:17" s="22" customFormat="1" ht="30" customHeight="1">
      <c r="A78" s="4" t="s">
        <v>308</v>
      </c>
      <c r="B78"/>
      <c r="C78" s="168">
        <v>3932054790</v>
      </c>
      <c r="D78" s="179"/>
      <c r="E78" s="217">
        <v>0</v>
      </c>
      <c r="F78" s="179"/>
      <c r="G78" s="186">
        <f t="shared" si="3"/>
        <v>3932054790</v>
      </c>
      <c r="H78" s="179"/>
      <c r="I78" s="168">
        <v>7995178076</v>
      </c>
      <c r="J78" s="179"/>
      <c r="K78" s="186">
        <v>0</v>
      </c>
      <c r="L78" s="179"/>
      <c r="M78" s="168">
        <f t="shared" si="4"/>
        <v>7995178076</v>
      </c>
      <c r="N78"/>
      <c r="O78"/>
      <c r="P78" s="34"/>
      <c r="Q78" s="34"/>
    </row>
    <row r="79" spans="1:17" s="22" customFormat="1" ht="30" customHeight="1">
      <c r="A79" s="4" t="s">
        <v>319</v>
      </c>
      <c r="B79"/>
      <c r="C79" s="168">
        <v>5178082170</v>
      </c>
      <c r="D79" s="179"/>
      <c r="E79" s="217">
        <v>0</v>
      </c>
      <c r="F79" s="179"/>
      <c r="G79" s="186">
        <f t="shared" si="3"/>
        <v>5178082170</v>
      </c>
      <c r="H79" s="179"/>
      <c r="I79" s="168">
        <v>9320547906</v>
      </c>
      <c r="J79" s="179"/>
      <c r="K79" s="186">
        <v>0</v>
      </c>
      <c r="L79" s="179"/>
      <c r="M79" s="168">
        <f t="shared" si="4"/>
        <v>9320547906</v>
      </c>
      <c r="N79"/>
      <c r="O79"/>
      <c r="P79" s="34"/>
      <c r="Q79" s="34"/>
    </row>
    <row r="80" spans="1:17" s="22" customFormat="1" ht="30" customHeight="1">
      <c r="A80" s="4" t="s">
        <v>320</v>
      </c>
      <c r="B80"/>
      <c r="C80" s="168">
        <v>4841095890</v>
      </c>
      <c r="D80" s="179"/>
      <c r="E80" s="217">
        <v>-1277546</v>
      </c>
      <c r="F80" s="179"/>
      <c r="G80" s="186">
        <f t="shared" si="3"/>
        <v>4839818344</v>
      </c>
      <c r="H80" s="179"/>
      <c r="I80" s="168">
        <v>8552602739</v>
      </c>
      <c r="J80" s="179"/>
      <c r="K80" s="186">
        <v>0</v>
      </c>
      <c r="L80" s="179"/>
      <c r="M80" s="168">
        <f t="shared" si="4"/>
        <v>8552602739</v>
      </c>
      <c r="N80"/>
      <c r="O80"/>
      <c r="P80" s="34"/>
      <c r="Q80" s="34"/>
    </row>
    <row r="81" spans="1:17" s="22" customFormat="1" ht="30" customHeight="1">
      <c r="A81" s="4" t="s">
        <v>321</v>
      </c>
      <c r="B81"/>
      <c r="C81" s="168">
        <v>5178082170</v>
      </c>
      <c r="D81" s="179"/>
      <c r="E81" s="217">
        <v>0</v>
      </c>
      <c r="F81" s="179"/>
      <c r="G81" s="186">
        <f t="shared" si="3"/>
        <v>5178082170</v>
      </c>
      <c r="H81" s="179"/>
      <c r="I81" s="168">
        <v>8630136950</v>
      </c>
      <c r="J81" s="179"/>
      <c r="K81" s="186">
        <v>0</v>
      </c>
      <c r="L81" s="179"/>
      <c r="M81" s="168">
        <f t="shared" si="4"/>
        <v>8630136950</v>
      </c>
      <c r="N81"/>
      <c r="O81"/>
      <c r="P81" s="34"/>
      <c r="Q81" s="34"/>
    </row>
    <row r="82" spans="1:17" s="22" customFormat="1" ht="30" customHeight="1">
      <c r="A82" s="4" t="s">
        <v>322</v>
      </c>
      <c r="B82"/>
      <c r="C82" s="168">
        <v>4142465730</v>
      </c>
      <c r="D82" s="179"/>
      <c r="E82" s="217">
        <v>0</v>
      </c>
      <c r="F82" s="179"/>
      <c r="G82" s="186">
        <f t="shared" si="3"/>
        <v>4142465730</v>
      </c>
      <c r="H82" s="179"/>
      <c r="I82" s="168">
        <v>6904109550</v>
      </c>
      <c r="J82" s="179"/>
      <c r="K82" s="186">
        <v>0</v>
      </c>
      <c r="L82" s="179"/>
      <c r="M82" s="168">
        <f t="shared" si="4"/>
        <v>6904109550</v>
      </c>
      <c r="N82"/>
      <c r="O82"/>
      <c r="P82" s="34"/>
      <c r="Q82" s="34"/>
    </row>
    <row r="83" spans="1:17" s="22" customFormat="1" ht="30" customHeight="1">
      <c r="A83" s="4" t="s">
        <v>323</v>
      </c>
      <c r="B83"/>
      <c r="C83" s="168">
        <v>2847945180</v>
      </c>
      <c r="D83" s="179"/>
      <c r="E83" s="217">
        <v>0</v>
      </c>
      <c r="F83" s="179"/>
      <c r="G83" s="186">
        <f t="shared" si="3"/>
        <v>2847945180</v>
      </c>
      <c r="H83" s="179"/>
      <c r="I83" s="168">
        <v>4651643794</v>
      </c>
      <c r="J83" s="179"/>
      <c r="K83" s="186">
        <v>0</v>
      </c>
      <c r="L83" s="179"/>
      <c r="M83" s="168">
        <f t="shared" si="4"/>
        <v>4651643794</v>
      </c>
      <c r="N83"/>
      <c r="O83"/>
      <c r="P83" s="34"/>
      <c r="Q83" s="34"/>
    </row>
    <row r="84" spans="1:17" s="22" customFormat="1" ht="30" customHeight="1">
      <c r="A84" s="4" t="s">
        <v>324</v>
      </c>
      <c r="B84"/>
      <c r="C84" s="168">
        <v>5095890390</v>
      </c>
      <c r="D84" s="179"/>
      <c r="E84" s="217">
        <v>0</v>
      </c>
      <c r="F84" s="179"/>
      <c r="G84" s="186">
        <f t="shared" si="3"/>
        <v>5095890390</v>
      </c>
      <c r="H84" s="179"/>
      <c r="I84" s="168">
        <v>7304109559</v>
      </c>
      <c r="J84" s="179"/>
      <c r="K84" s="186">
        <v>0</v>
      </c>
      <c r="L84" s="179"/>
      <c r="M84" s="168">
        <f t="shared" si="4"/>
        <v>7304109559</v>
      </c>
      <c r="N84"/>
      <c r="O84"/>
      <c r="P84" s="34"/>
      <c r="Q84" s="34"/>
    </row>
    <row r="85" spans="1:17" s="22" customFormat="1" ht="30" customHeight="1">
      <c r="A85" s="4" t="s">
        <v>326</v>
      </c>
      <c r="B85"/>
      <c r="C85" s="168">
        <v>12945205470</v>
      </c>
      <c r="D85" s="179"/>
      <c r="E85" s="217">
        <v>0</v>
      </c>
      <c r="F85" s="179"/>
      <c r="G85" s="186">
        <f t="shared" si="3"/>
        <v>12945205470</v>
      </c>
      <c r="H85" s="179"/>
      <c r="I85" s="168">
        <v>17691780809</v>
      </c>
      <c r="J85" s="179"/>
      <c r="K85" s="186">
        <v>0</v>
      </c>
      <c r="L85" s="179"/>
      <c r="M85" s="168">
        <f t="shared" si="4"/>
        <v>17691780809</v>
      </c>
      <c r="N85"/>
      <c r="O85"/>
      <c r="P85" s="34"/>
      <c r="Q85" s="34"/>
    </row>
    <row r="86" spans="1:17" s="22" customFormat="1" ht="30" customHeight="1">
      <c r="A86" s="4" t="s">
        <v>327</v>
      </c>
      <c r="B86"/>
      <c r="C86" s="168">
        <v>12945205470</v>
      </c>
      <c r="D86" s="179"/>
      <c r="E86" s="217">
        <v>0</v>
      </c>
      <c r="F86" s="179"/>
      <c r="G86" s="186">
        <f t="shared" si="3"/>
        <v>12945205470</v>
      </c>
      <c r="H86" s="179"/>
      <c r="I86" s="168">
        <v>17691780809</v>
      </c>
      <c r="J86" s="179"/>
      <c r="K86" s="186">
        <v>0</v>
      </c>
      <c r="L86" s="179"/>
      <c r="M86" s="168">
        <f t="shared" si="4"/>
        <v>17691780809</v>
      </c>
      <c r="N86"/>
      <c r="O86"/>
      <c r="P86" s="34"/>
      <c r="Q86" s="34"/>
    </row>
    <row r="87" spans="1:17" s="22" customFormat="1" ht="30" customHeight="1">
      <c r="A87" s="4" t="s">
        <v>328</v>
      </c>
      <c r="B87"/>
      <c r="C87" s="168">
        <v>2424657510</v>
      </c>
      <c r="D87" s="179"/>
      <c r="E87" s="217">
        <v>0</v>
      </c>
      <c r="F87" s="179"/>
      <c r="G87" s="186">
        <f t="shared" si="3"/>
        <v>2424657510</v>
      </c>
      <c r="H87" s="179"/>
      <c r="I87" s="168">
        <v>3232876680</v>
      </c>
      <c r="J87" s="179"/>
      <c r="K87" s="186">
        <v>0</v>
      </c>
      <c r="L87" s="179"/>
      <c r="M87" s="168">
        <f t="shared" si="4"/>
        <v>3232876680</v>
      </c>
      <c r="N87"/>
      <c r="O87"/>
      <c r="P87" s="34"/>
      <c r="Q87" s="34"/>
    </row>
    <row r="88" spans="1:17" s="22" customFormat="1" ht="30" customHeight="1">
      <c r="A88" s="4" t="s">
        <v>329</v>
      </c>
      <c r="B88"/>
      <c r="C88" s="168">
        <v>5178082170</v>
      </c>
      <c r="D88" s="179"/>
      <c r="E88" s="217">
        <v>0</v>
      </c>
      <c r="F88" s="179"/>
      <c r="G88" s="186">
        <f t="shared" si="3"/>
        <v>5178082170</v>
      </c>
      <c r="H88" s="179"/>
      <c r="I88" s="168">
        <v>6041095865</v>
      </c>
      <c r="J88" s="179"/>
      <c r="K88" s="186">
        <v>0</v>
      </c>
      <c r="L88" s="179"/>
      <c r="M88" s="168">
        <f t="shared" si="4"/>
        <v>6041095865</v>
      </c>
      <c r="N88"/>
      <c r="O88"/>
      <c r="P88" s="34"/>
      <c r="Q88" s="34"/>
    </row>
    <row r="89" spans="1:17" s="22" customFormat="1" ht="30" customHeight="1">
      <c r="A89" s="4" t="s">
        <v>330</v>
      </c>
      <c r="B89"/>
      <c r="C89" s="168">
        <v>21644383560</v>
      </c>
      <c r="D89" s="179"/>
      <c r="E89" s="217">
        <v>0</v>
      </c>
      <c r="F89" s="179"/>
      <c r="G89" s="186">
        <f t="shared" si="3"/>
        <v>21644383560</v>
      </c>
      <c r="H89" s="179"/>
      <c r="I89" s="168">
        <v>24530301368</v>
      </c>
      <c r="J89" s="179"/>
      <c r="K89" s="186">
        <v>0</v>
      </c>
      <c r="L89" s="179"/>
      <c r="M89" s="168">
        <f t="shared" si="4"/>
        <v>24530301368</v>
      </c>
      <c r="N89"/>
      <c r="O89"/>
      <c r="P89" s="34"/>
      <c r="Q89" s="34"/>
    </row>
    <row r="90" spans="1:17" s="22" customFormat="1" ht="30" customHeight="1">
      <c r="A90" s="4" t="s">
        <v>405</v>
      </c>
      <c r="B90"/>
      <c r="C90" s="168">
        <v>1726027380</v>
      </c>
      <c r="D90" s="179"/>
      <c r="E90" s="217">
        <v>0</v>
      </c>
      <c r="F90" s="179"/>
      <c r="G90" s="186">
        <f t="shared" si="3"/>
        <v>1726027380</v>
      </c>
      <c r="H90" s="179"/>
      <c r="I90" s="168">
        <v>1726027380</v>
      </c>
      <c r="J90" s="179"/>
      <c r="K90" s="186">
        <v>0</v>
      </c>
      <c r="L90" s="179"/>
      <c r="M90" s="168">
        <f t="shared" si="4"/>
        <v>1726027380</v>
      </c>
      <c r="N90"/>
      <c r="O90"/>
      <c r="P90" s="34"/>
      <c r="Q90" s="34"/>
    </row>
    <row r="91" spans="1:17" s="22" customFormat="1" ht="30" customHeight="1">
      <c r="A91" s="4" t="s">
        <v>406</v>
      </c>
      <c r="B91"/>
      <c r="C91" s="168">
        <v>2761643820</v>
      </c>
      <c r="D91" s="179"/>
      <c r="E91" s="217">
        <v>0</v>
      </c>
      <c r="F91" s="179"/>
      <c r="G91" s="186">
        <f>C91+E91</f>
        <v>2761643820</v>
      </c>
      <c r="H91" s="179"/>
      <c r="I91" s="168">
        <v>2761643820</v>
      </c>
      <c r="J91" s="179"/>
      <c r="K91" s="186">
        <v>0</v>
      </c>
      <c r="L91" s="179"/>
      <c r="M91" s="168">
        <f t="shared" si="4"/>
        <v>2761643820</v>
      </c>
      <c r="N91"/>
      <c r="O91"/>
      <c r="P91" s="34"/>
      <c r="Q91" s="34"/>
    </row>
    <row r="92" spans="1:17" s="22" customFormat="1" ht="30" customHeight="1">
      <c r="A92" s="4" t="s">
        <v>407</v>
      </c>
      <c r="B92"/>
      <c r="C92" s="168">
        <v>1665753408</v>
      </c>
      <c r="D92" s="179"/>
      <c r="E92" s="217">
        <v>0</v>
      </c>
      <c r="F92" s="179"/>
      <c r="G92" s="186">
        <f t="shared" si="3"/>
        <v>1665753408</v>
      </c>
      <c r="H92" s="179"/>
      <c r="I92" s="168">
        <v>1665753408</v>
      </c>
      <c r="J92" s="179"/>
      <c r="K92" s="186">
        <v>0</v>
      </c>
      <c r="L92" s="179"/>
      <c r="M92" s="168">
        <f t="shared" si="4"/>
        <v>1665753408</v>
      </c>
      <c r="N92"/>
      <c r="O92"/>
      <c r="P92" s="34"/>
      <c r="Q92" s="34"/>
    </row>
    <row r="93" spans="1:17" s="22" customFormat="1" ht="30" customHeight="1">
      <c r="A93" s="4" t="s">
        <v>408</v>
      </c>
      <c r="B93"/>
      <c r="C93" s="168">
        <v>2019452040</v>
      </c>
      <c r="D93" s="179"/>
      <c r="E93" s="217">
        <v>0</v>
      </c>
      <c r="F93" s="179"/>
      <c r="G93" s="186">
        <f>C93+E93</f>
        <v>2019452040</v>
      </c>
      <c r="H93" s="179"/>
      <c r="I93" s="168">
        <v>2019452040</v>
      </c>
      <c r="J93" s="179"/>
      <c r="K93" s="186">
        <v>0</v>
      </c>
      <c r="L93" s="179"/>
      <c r="M93" s="168">
        <f t="shared" si="4"/>
        <v>2019452040</v>
      </c>
      <c r="N93"/>
      <c r="O93"/>
      <c r="P93" s="34"/>
      <c r="Q93" s="34"/>
    </row>
    <row r="94" spans="1:17" s="22" customFormat="1" ht="30" customHeight="1">
      <c r="A94" s="4" t="s">
        <v>409</v>
      </c>
      <c r="B94"/>
      <c r="C94" s="168">
        <v>2589041085</v>
      </c>
      <c r="D94" s="179"/>
      <c r="E94" s="217">
        <v>0</v>
      </c>
      <c r="F94" s="179"/>
      <c r="G94" s="186">
        <f t="shared" si="3"/>
        <v>2589041085</v>
      </c>
      <c r="H94" s="179"/>
      <c r="I94" s="168">
        <v>2589041085</v>
      </c>
      <c r="J94" s="179"/>
      <c r="K94" s="186">
        <v>0</v>
      </c>
      <c r="L94" s="179"/>
      <c r="M94" s="168">
        <f t="shared" si="4"/>
        <v>2589041085</v>
      </c>
      <c r="N94"/>
      <c r="O94"/>
      <c r="P94" s="34"/>
      <c r="Q94" s="34"/>
    </row>
    <row r="95" spans="1:17" s="22" customFormat="1" ht="30" customHeight="1">
      <c r="A95" s="4" t="s">
        <v>410</v>
      </c>
      <c r="B95"/>
      <c r="C95" s="168">
        <v>1121917797</v>
      </c>
      <c r="D95" s="179"/>
      <c r="E95" s="217">
        <v>0</v>
      </c>
      <c r="F95" s="179"/>
      <c r="G95" s="186">
        <f t="shared" si="3"/>
        <v>1121917797</v>
      </c>
      <c r="H95" s="179"/>
      <c r="I95" s="168">
        <v>1121917797</v>
      </c>
      <c r="J95" s="179"/>
      <c r="K95" s="186">
        <v>0</v>
      </c>
      <c r="L95" s="179"/>
      <c r="M95" s="168">
        <f t="shared" si="4"/>
        <v>1121917797</v>
      </c>
      <c r="N95"/>
      <c r="O95"/>
      <c r="P95" s="34"/>
      <c r="Q95" s="34"/>
    </row>
    <row r="96" spans="1:17" s="22" customFormat="1" ht="30" customHeight="1">
      <c r="A96" s="4" t="s">
        <v>411</v>
      </c>
      <c r="B96"/>
      <c r="C96" s="168">
        <v>1898630129</v>
      </c>
      <c r="D96" s="179"/>
      <c r="E96" s="217">
        <v>0</v>
      </c>
      <c r="F96" s="179"/>
      <c r="G96" s="186">
        <f>C96+E96</f>
        <v>1898630129</v>
      </c>
      <c r="H96" s="179"/>
      <c r="I96" s="168">
        <v>1898630129</v>
      </c>
      <c r="J96" s="179"/>
      <c r="K96" s="186">
        <v>0</v>
      </c>
      <c r="L96" s="179"/>
      <c r="M96" s="168">
        <f t="shared" si="4"/>
        <v>1898630129</v>
      </c>
      <c r="N96"/>
      <c r="O96"/>
      <c r="P96" s="34"/>
      <c r="Q96" s="34"/>
    </row>
    <row r="97" spans="1:17" s="22" customFormat="1" ht="30" customHeight="1">
      <c r="A97" s="4" t="s">
        <v>412</v>
      </c>
      <c r="B97"/>
      <c r="C97" s="168">
        <v>424657534</v>
      </c>
      <c r="D97" s="179"/>
      <c r="E97" s="217">
        <v>0</v>
      </c>
      <c r="F97" s="179"/>
      <c r="G97" s="186">
        <f t="shared" ref="G97:G98" si="5">C97+E97</f>
        <v>424657534</v>
      </c>
      <c r="H97" s="179"/>
      <c r="I97" s="168">
        <v>424657534</v>
      </c>
      <c r="J97" s="179"/>
      <c r="K97" s="186">
        <v>0</v>
      </c>
      <c r="L97" s="179"/>
      <c r="M97" s="168">
        <f t="shared" si="4"/>
        <v>424657534</v>
      </c>
      <c r="N97"/>
      <c r="O97"/>
      <c r="P97" s="34"/>
      <c r="Q97" s="34"/>
    </row>
    <row r="98" spans="1:17" s="22" customFormat="1" ht="30" customHeight="1">
      <c r="A98" s="4" t="s">
        <v>413</v>
      </c>
      <c r="B98"/>
      <c r="C98" s="168">
        <v>424657534</v>
      </c>
      <c r="D98" s="179"/>
      <c r="E98" s="217">
        <v>0</v>
      </c>
      <c r="F98" s="179"/>
      <c r="G98" s="186">
        <f t="shared" si="5"/>
        <v>424657534</v>
      </c>
      <c r="H98" s="179"/>
      <c r="I98" s="168">
        <v>424657534</v>
      </c>
      <c r="J98" s="179"/>
      <c r="K98" s="186">
        <v>0</v>
      </c>
      <c r="L98" s="179"/>
      <c r="M98" s="168">
        <f t="shared" si="4"/>
        <v>424657534</v>
      </c>
      <c r="N98"/>
      <c r="O98"/>
      <c r="P98" s="34"/>
      <c r="Q98" s="34"/>
    </row>
    <row r="99" spans="1:17" s="22" customFormat="1" ht="30" customHeight="1">
      <c r="A99" s="4" t="s">
        <v>414</v>
      </c>
      <c r="B99"/>
      <c r="C99" s="168">
        <v>876712328</v>
      </c>
      <c r="D99" s="179"/>
      <c r="E99" s="217">
        <v>0</v>
      </c>
      <c r="F99" s="179"/>
      <c r="G99" s="186">
        <f>C99+E99</f>
        <v>876712328</v>
      </c>
      <c r="H99" s="179"/>
      <c r="I99" s="168">
        <v>876712328</v>
      </c>
      <c r="J99" s="179"/>
      <c r="K99" s="186">
        <v>0</v>
      </c>
      <c r="L99" s="179"/>
      <c r="M99" s="168">
        <f t="shared" si="4"/>
        <v>876712328</v>
      </c>
      <c r="N99"/>
      <c r="O99"/>
      <c r="P99" s="34"/>
      <c r="Q99" s="34"/>
    </row>
    <row r="100" spans="1:17" ht="27.75" customHeight="1" thickBot="1">
      <c r="A100" s="11" t="s">
        <v>12</v>
      </c>
      <c r="C100" s="165">
        <f>SUM(C7:C99)</f>
        <v>206298961325</v>
      </c>
      <c r="D100" s="187"/>
      <c r="E100" s="218">
        <f>SUM(E7:E99)</f>
        <v>-30206888</v>
      </c>
      <c r="F100" s="187"/>
      <c r="G100" s="165">
        <f>SUM(G7:G99)</f>
        <v>206268754437</v>
      </c>
      <c r="H100" s="187"/>
      <c r="I100" s="165">
        <f>SUM(I7:I99)</f>
        <v>1492247473324</v>
      </c>
      <c r="J100" s="187"/>
      <c r="K100" s="165">
        <f>SUM(K7:K99)</f>
        <v>0</v>
      </c>
      <c r="L100" s="187"/>
      <c r="M100" s="165">
        <f>SUM(M7:M99)</f>
        <v>1492247473324</v>
      </c>
    </row>
    <row r="101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4"/>
  <sheetViews>
    <sheetView rightToLeft="1" view="pageBreakPreview" zoomScaleNormal="100" zoomScaleSheetLayoutView="100" workbookViewId="0">
      <selection activeCell="Q9" sqref="Q9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6.42578125" style="12" bestFit="1" customWidth="1"/>
    <col min="14" max="14" width="1" style="12" customWidth="1"/>
    <col min="15" max="15" width="12.7109375" style="12" customWidth="1"/>
    <col min="16" max="16" width="1.28515625" style="12" customWidth="1"/>
    <col min="17" max="17" width="15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0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0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0" s="13" customFormat="1" ht="25.5">
      <c r="A4" s="347" t="s">
        <v>133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D4" s="44"/>
    </row>
    <row r="5" spans="1:30" s="13" customFormat="1" ht="25.5">
      <c r="A5" s="347" t="s">
        <v>134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D5" s="44"/>
    </row>
    <row r="6" spans="1:30" ht="24" customHeight="1">
      <c r="E6" s="348" t="s">
        <v>311</v>
      </c>
      <c r="F6" s="348"/>
      <c r="G6" s="348"/>
      <c r="H6" s="348"/>
      <c r="I6" s="348"/>
      <c r="J6" s="14"/>
      <c r="K6" s="348" t="s">
        <v>2</v>
      </c>
      <c r="L6" s="348"/>
      <c r="M6" s="348"/>
      <c r="N6" s="348"/>
      <c r="O6" s="348"/>
      <c r="P6" s="348"/>
      <c r="Q6" s="348"/>
      <c r="R6" s="14"/>
      <c r="S6" s="348" t="s">
        <v>369</v>
      </c>
      <c r="T6" s="348"/>
      <c r="U6" s="348"/>
      <c r="V6" s="348"/>
      <c r="W6" s="348"/>
      <c r="X6" s="348"/>
      <c r="Y6" s="348"/>
      <c r="Z6" s="348"/>
      <c r="AA6" s="348"/>
    </row>
    <row r="7" spans="1:30" ht="21.75" customHeight="1">
      <c r="E7" s="344" t="s">
        <v>6</v>
      </c>
      <c r="F7" s="15"/>
      <c r="G7" s="344" t="s">
        <v>7</v>
      </c>
      <c r="H7" s="15"/>
      <c r="I7" s="344" t="s">
        <v>8</v>
      </c>
      <c r="J7" s="14"/>
      <c r="K7" s="349" t="s">
        <v>3</v>
      </c>
      <c r="L7" s="349"/>
      <c r="M7" s="349"/>
      <c r="N7" s="15"/>
      <c r="O7" s="349" t="s">
        <v>4</v>
      </c>
      <c r="P7" s="349"/>
      <c r="Q7" s="349"/>
      <c r="R7" s="14"/>
      <c r="S7" s="344" t="s">
        <v>6</v>
      </c>
      <c r="T7" s="15"/>
      <c r="U7" s="342" t="s">
        <v>10</v>
      </c>
      <c r="V7" s="95"/>
      <c r="W7" s="340" t="s">
        <v>7</v>
      </c>
      <c r="X7" s="95"/>
      <c r="Y7" s="340" t="s">
        <v>8</v>
      </c>
      <c r="Z7" s="95"/>
      <c r="AA7" s="342" t="s">
        <v>11</v>
      </c>
    </row>
    <row r="8" spans="1:30" ht="27" customHeight="1">
      <c r="A8" s="348" t="s">
        <v>5</v>
      </c>
      <c r="B8" s="348"/>
      <c r="C8" s="348"/>
      <c r="E8" s="345"/>
      <c r="F8" s="14"/>
      <c r="G8" s="345"/>
      <c r="H8" s="14"/>
      <c r="I8" s="345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45"/>
      <c r="T8" s="14"/>
      <c r="U8" s="343"/>
      <c r="V8" s="62"/>
      <c r="W8" s="341"/>
      <c r="X8" s="62"/>
      <c r="Y8" s="341"/>
      <c r="Z8" s="62"/>
      <c r="AA8" s="343"/>
    </row>
    <row r="9" spans="1:30" s="23" customFormat="1" ht="35.1" customHeight="1">
      <c r="A9" s="335" t="s">
        <v>225</v>
      </c>
      <c r="B9" s="335"/>
      <c r="C9" s="335"/>
      <c r="E9" s="42">
        <v>9000000</v>
      </c>
      <c r="F9" s="77"/>
      <c r="G9" s="42">
        <v>18664932330</v>
      </c>
      <c r="I9" s="42">
        <v>18501613200</v>
      </c>
      <c r="K9" s="24">
        <v>0</v>
      </c>
      <c r="M9" s="24">
        <v>0</v>
      </c>
      <c r="O9" s="228">
        <v>-9000000</v>
      </c>
      <c r="Q9" s="24">
        <v>19057537719</v>
      </c>
      <c r="S9" s="24">
        <f>E9+K9+O9</f>
        <v>0</v>
      </c>
      <c r="U9" s="42">
        <v>0</v>
      </c>
      <c r="V9" s="77"/>
      <c r="W9" s="42">
        <v>0</v>
      </c>
      <c r="X9" s="77"/>
      <c r="Y9" s="42">
        <v>0</v>
      </c>
      <c r="Z9" s="77"/>
      <c r="AA9" s="88">
        <f>Y9/19313403586545</f>
        <v>0</v>
      </c>
      <c r="AC9" s="43"/>
      <c r="AD9" s="93"/>
    </row>
    <row r="10" spans="1:30" s="23" customFormat="1" ht="35.1" customHeight="1">
      <c r="A10" s="335" t="s">
        <v>370</v>
      </c>
      <c r="B10" s="335"/>
      <c r="C10" s="335"/>
      <c r="E10" s="42">
        <v>0</v>
      </c>
      <c r="F10" s="77"/>
      <c r="G10" s="42">
        <v>0</v>
      </c>
      <c r="I10" s="42">
        <v>0</v>
      </c>
      <c r="K10" s="24">
        <v>9000000</v>
      </c>
      <c r="M10" s="24">
        <v>0</v>
      </c>
      <c r="O10" s="228">
        <v>-9000000</v>
      </c>
      <c r="Q10" s="24">
        <v>0</v>
      </c>
      <c r="S10" s="24">
        <f t="shared" ref="S10:S13" si="0">E10+K10+O10</f>
        <v>0</v>
      </c>
      <c r="U10" s="42">
        <v>0</v>
      </c>
      <c r="V10" s="77"/>
      <c r="W10" s="42">
        <v>0</v>
      </c>
      <c r="X10" s="77"/>
      <c r="Y10" s="42">
        <v>0</v>
      </c>
      <c r="Z10" s="77"/>
      <c r="AA10" s="88">
        <f t="shared" ref="AA10:AA13" si="1">Y10/19313403586545</f>
        <v>0</v>
      </c>
      <c r="AC10" s="43"/>
      <c r="AD10" s="93"/>
    </row>
    <row r="11" spans="1:30" s="23" customFormat="1" ht="35.1" customHeight="1">
      <c r="A11" s="335" t="s">
        <v>312</v>
      </c>
      <c r="B11" s="335"/>
      <c r="C11" s="335"/>
      <c r="E11" s="42">
        <v>2284</v>
      </c>
      <c r="F11" s="77"/>
      <c r="G11" s="42">
        <v>11586051</v>
      </c>
      <c r="I11" s="42">
        <v>16361029</v>
      </c>
      <c r="K11" s="24">
        <v>0</v>
      </c>
      <c r="M11" s="24">
        <v>0</v>
      </c>
      <c r="O11" s="228">
        <v>0</v>
      </c>
      <c r="Q11" s="24">
        <v>0</v>
      </c>
      <c r="S11" s="24">
        <f t="shared" si="0"/>
        <v>2284</v>
      </c>
      <c r="U11" s="42">
        <v>8300</v>
      </c>
      <c r="V11" s="77"/>
      <c r="W11" s="42">
        <v>11586051</v>
      </c>
      <c r="X11" s="77"/>
      <c r="Y11" s="42">
        <v>18810661</v>
      </c>
      <c r="Z11" s="77"/>
      <c r="AA11" s="88">
        <f t="shared" si="1"/>
        <v>9.7396923932686602E-7</v>
      </c>
      <c r="AC11" s="43"/>
      <c r="AD11" s="93"/>
    </row>
    <row r="12" spans="1:30" s="23" customFormat="1" ht="35.1" customHeight="1">
      <c r="A12" s="335" t="s">
        <v>367</v>
      </c>
      <c r="B12" s="335"/>
      <c r="C12" s="335"/>
      <c r="E12" s="42">
        <v>0</v>
      </c>
      <c r="F12" s="77"/>
      <c r="G12" s="42">
        <v>0</v>
      </c>
      <c r="I12" s="42">
        <v>0</v>
      </c>
      <c r="K12" s="24">
        <v>750000</v>
      </c>
      <c r="M12" s="24">
        <v>13911685500</v>
      </c>
      <c r="O12" s="228">
        <v>0</v>
      </c>
      <c r="Q12" s="24">
        <v>0</v>
      </c>
      <c r="S12" s="24">
        <f t="shared" si="0"/>
        <v>750000</v>
      </c>
      <c r="U12" s="42">
        <v>27100</v>
      </c>
      <c r="V12" s="77"/>
      <c r="W12" s="42">
        <v>13911685500</v>
      </c>
      <c r="X12" s="77"/>
      <c r="Y12" s="42">
        <v>20167887750</v>
      </c>
      <c r="Z12" s="77"/>
      <c r="AA12" s="88">
        <f t="shared" si="1"/>
        <v>1.0442430646481332E-3</v>
      </c>
      <c r="AC12" s="43"/>
      <c r="AD12" s="93"/>
    </row>
    <row r="13" spans="1:30" s="23" customFormat="1" ht="35.1" customHeight="1">
      <c r="A13" s="335" t="s">
        <v>368</v>
      </c>
      <c r="B13" s="335"/>
      <c r="C13" s="335"/>
      <c r="E13" s="42">
        <v>0</v>
      </c>
      <c r="F13" s="77"/>
      <c r="G13" s="42">
        <v>0</v>
      </c>
      <c r="I13" s="42">
        <v>0</v>
      </c>
      <c r="K13" s="24">
        <v>2457000</v>
      </c>
      <c r="M13" s="24">
        <v>21801942325</v>
      </c>
      <c r="O13" s="228">
        <v>0</v>
      </c>
      <c r="Q13" s="24">
        <v>0</v>
      </c>
      <c r="S13" s="24">
        <f t="shared" si="0"/>
        <v>2457000</v>
      </c>
      <c r="U13" s="42">
        <v>10310</v>
      </c>
      <c r="V13" s="77"/>
      <c r="W13" s="42">
        <v>21801942325</v>
      </c>
      <c r="X13" s="77"/>
      <c r="Y13" s="42">
        <v>25135856191</v>
      </c>
      <c r="Z13" s="77"/>
      <c r="AA13" s="88">
        <f t="shared" si="1"/>
        <v>1.3014721138283108E-3</v>
      </c>
      <c r="AC13" s="43"/>
      <c r="AD13" s="93"/>
    </row>
    <row r="14" spans="1:30" s="25" customFormat="1" ht="35.1" customHeight="1" thickBot="1">
      <c r="A14" s="339" t="s">
        <v>12</v>
      </c>
      <c r="B14" s="339"/>
      <c r="C14" s="339"/>
      <c r="D14" s="11"/>
      <c r="E14" s="99">
        <f>SUM(E9:E13)</f>
        <v>9002284</v>
      </c>
      <c r="G14" s="99">
        <f>SUM(G9:G13)</f>
        <v>18676518381</v>
      </c>
      <c r="I14" s="99">
        <f>SUM(I9:I13)</f>
        <v>18517974229</v>
      </c>
      <c r="K14" s="99">
        <f>SUM(K9:K13)</f>
        <v>12207000</v>
      </c>
      <c r="M14" s="99">
        <f>SUM(M9:M13)</f>
        <v>35713627825</v>
      </c>
      <c r="O14" s="102">
        <f>SUM(O9:O13)</f>
        <v>-18000000</v>
      </c>
      <c r="Q14" s="99">
        <f>SUM(Q9:Q13)</f>
        <v>19057537719</v>
      </c>
      <c r="S14" s="99">
        <f>SUM(S9:S13)</f>
        <v>3209284</v>
      </c>
      <c r="U14" s="157"/>
      <c r="V14" s="91"/>
      <c r="W14" s="100">
        <f>SUM(W9:W13)</f>
        <v>35725213876</v>
      </c>
      <c r="X14" s="91"/>
      <c r="Y14" s="100">
        <f>SUM(Y9:Y13)</f>
        <v>45322554602</v>
      </c>
      <c r="Z14" s="91"/>
      <c r="AA14" s="101">
        <f>SUM(AA9:AA13)</f>
        <v>2.3466891477157709E-3</v>
      </c>
      <c r="AD14" s="94"/>
    </row>
    <row r="15" spans="1:30" ht="15.75" thickTop="1"/>
    <row r="16" spans="1:30">
      <c r="W16" s="96"/>
    </row>
    <row r="20" spans="3:27" ht="15.75">
      <c r="C20" s="154"/>
      <c r="D20" s="154"/>
      <c r="E20" s="154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76"/>
      <c r="S20" s="338"/>
      <c r="T20" s="338"/>
      <c r="U20" s="336"/>
      <c r="V20" s="337"/>
    </row>
    <row r="22" spans="3:27">
      <c r="Q22" s="97"/>
      <c r="AA22" s="96"/>
    </row>
    <row r="23" spans="3:27">
      <c r="M23" s="346"/>
      <c r="N23" s="346"/>
      <c r="O23" s="346"/>
      <c r="Q23" s="98"/>
    </row>
    <row r="24" spans="3:27">
      <c r="M24" s="98"/>
    </row>
  </sheetData>
  <mergeCells count="32">
    <mergeCell ref="G7:G8"/>
    <mergeCell ref="K7:M7"/>
    <mergeCell ref="O7:Q7"/>
    <mergeCell ref="A8:C8"/>
    <mergeCell ref="U7:U8"/>
    <mergeCell ref="S7:S8"/>
    <mergeCell ref="E7:E8"/>
    <mergeCell ref="A1:AA1"/>
    <mergeCell ref="A2:AA2"/>
    <mergeCell ref="A3:AA3"/>
    <mergeCell ref="A4:AA4"/>
    <mergeCell ref="E6:I6"/>
    <mergeCell ref="K6:Q6"/>
    <mergeCell ref="S6:AA6"/>
    <mergeCell ref="A5:AA5"/>
    <mergeCell ref="W7:W8"/>
    <mergeCell ref="Y7:Y8"/>
    <mergeCell ref="AA7:AA8"/>
    <mergeCell ref="I7:I8"/>
    <mergeCell ref="M23:O23"/>
    <mergeCell ref="S20:T20"/>
    <mergeCell ref="A9:C9"/>
    <mergeCell ref="U20:V20"/>
    <mergeCell ref="F20:H20"/>
    <mergeCell ref="I20:J20"/>
    <mergeCell ref="K20:M20"/>
    <mergeCell ref="N20:Q20"/>
    <mergeCell ref="A14:C14"/>
    <mergeCell ref="A11:C11"/>
    <mergeCell ref="A12:C12"/>
    <mergeCell ref="A13:C13"/>
    <mergeCell ref="A10:C10"/>
  </mergeCells>
  <pageMargins left="0.39" right="0.39" top="0.39" bottom="0.39" header="0" footer="0"/>
  <pageSetup scale="62" fitToHeight="0" orientation="landscape" r:id="rId1"/>
  <ignoredErrors>
    <ignoredError sqref="F14 H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8"/>
  <sheetViews>
    <sheetView rightToLeft="1" view="pageBreakPreview" topLeftCell="A7" zoomScale="80" zoomScaleNormal="100" zoomScaleSheetLayoutView="80" workbookViewId="0">
      <selection activeCell="AJ15" sqref="AJ15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1.42578125" style="54" bestFit="1" customWidth="1"/>
    <col min="37" max="37" width="1.28515625" style="12" customWidth="1"/>
    <col min="38" max="38" width="13" style="308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</row>
    <row r="2" spans="1:41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</row>
    <row r="3" spans="1:41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N3" s="71"/>
    </row>
    <row r="4" spans="1:41" s="13" customFormat="1" ht="30" customHeight="1">
      <c r="A4" s="347" t="s">
        <v>136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O4" s="44"/>
    </row>
    <row r="5" spans="1:41" ht="30" customHeight="1">
      <c r="A5" s="348" t="s">
        <v>29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52" t="s">
        <v>311</v>
      </c>
      <c r="Q5" s="352"/>
      <c r="R5" s="352"/>
      <c r="S5" s="352"/>
      <c r="T5" s="352"/>
      <c r="V5" s="353" t="s">
        <v>2</v>
      </c>
      <c r="W5" s="353"/>
      <c r="X5" s="353"/>
      <c r="Y5" s="353"/>
      <c r="Z5" s="353"/>
      <c r="AA5" s="353"/>
      <c r="AB5" s="353"/>
      <c r="AD5" s="348" t="s">
        <v>369</v>
      </c>
      <c r="AE5" s="348"/>
      <c r="AF5" s="348"/>
      <c r="AG5" s="348"/>
      <c r="AH5" s="348"/>
      <c r="AI5" s="348"/>
      <c r="AJ5" s="348"/>
      <c r="AK5" s="348"/>
      <c r="AL5" s="348"/>
    </row>
    <row r="6" spans="1:41" ht="30" customHeight="1">
      <c r="A6" s="26"/>
      <c r="B6" s="26"/>
      <c r="C6" s="26"/>
      <c r="D6" s="342" t="s">
        <v>31</v>
      </c>
      <c r="E6" s="79"/>
      <c r="F6" s="342" t="s">
        <v>32</v>
      </c>
      <c r="G6" s="79"/>
      <c r="H6" s="342" t="s">
        <v>33</v>
      </c>
      <c r="I6" s="79"/>
      <c r="J6" s="340" t="s">
        <v>34</v>
      </c>
      <c r="K6" s="79"/>
      <c r="L6" s="342" t="s">
        <v>35</v>
      </c>
      <c r="M6" s="79"/>
      <c r="N6" s="340" t="s">
        <v>17</v>
      </c>
      <c r="O6" s="79"/>
      <c r="P6" s="340" t="s">
        <v>6</v>
      </c>
      <c r="Q6" s="79"/>
      <c r="R6" s="340" t="s">
        <v>7</v>
      </c>
      <c r="S6" s="79"/>
      <c r="T6" s="340" t="s">
        <v>8</v>
      </c>
      <c r="V6" s="354" t="s">
        <v>3</v>
      </c>
      <c r="W6" s="354"/>
      <c r="X6" s="354"/>
      <c r="Y6" s="79"/>
      <c r="Z6" s="354" t="s">
        <v>4</v>
      </c>
      <c r="AA6" s="354"/>
      <c r="AB6" s="354"/>
      <c r="AD6" s="79"/>
      <c r="AE6" s="26"/>
      <c r="AF6" s="79"/>
      <c r="AG6" s="79"/>
      <c r="AH6" s="79"/>
      <c r="AI6" s="79"/>
      <c r="AJ6" s="79"/>
      <c r="AK6" s="26"/>
      <c r="AL6" s="306"/>
    </row>
    <row r="7" spans="1:41" ht="40.5" customHeight="1">
      <c r="A7" s="348" t="s">
        <v>30</v>
      </c>
      <c r="B7" s="348"/>
      <c r="D7" s="343"/>
      <c r="F7" s="343"/>
      <c r="H7" s="343"/>
      <c r="J7" s="341"/>
      <c r="L7" s="343"/>
      <c r="N7" s="341"/>
      <c r="P7" s="341"/>
      <c r="R7" s="341"/>
      <c r="T7" s="341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5" t="s">
        <v>10</v>
      </c>
      <c r="AH7" s="60" t="s">
        <v>7</v>
      </c>
      <c r="AJ7" s="60" t="s">
        <v>8</v>
      </c>
      <c r="AL7" s="307" t="s">
        <v>11</v>
      </c>
    </row>
    <row r="8" spans="1:41" s="54" customFormat="1" ht="30" customHeight="1">
      <c r="A8" s="350" t="s">
        <v>39</v>
      </c>
      <c r="B8" s="350"/>
      <c r="D8" s="119" t="s">
        <v>37</v>
      </c>
      <c r="E8" s="62"/>
      <c r="F8" s="119" t="s">
        <v>37</v>
      </c>
      <c r="G8" s="62"/>
      <c r="H8" s="119" t="s">
        <v>38</v>
      </c>
      <c r="I8" s="62"/>
      <c r="J8" s="119" t="s">
        <v>40</v>
      </c>
      <c r="L8" s="120">
        <v>0</v>
      </c>
      <c r="M8" s="118"/>
      <c r="N8" s="120">
        <v>0</v>
      </c>
      <c r="P8" s="111">
        <v>548413</v>
      </c>
      <c r="Q8" s="62"/>
      <c r="R8" s="111">
        <v>307090053954</v>
      </c>
      <c r="S8" s="62"/>
      <c r="T8" s="111">
        <v>391628024908</v>
      </c>
      <c r="U8" s="62"/>
      <c r="V8" s="149">
        <v>0</v>
      </c>
      <c r="W8" s="148"/>
      <c r="X8" s="149">
        <v>0</v>
      </c>
      <c r="Y8" s="87"/>
      <c r="Z8" s="328">
        <v>0</v>
      </c>
      <c r="AA8" s="149"/>
      <c r="AB8" s="149">
        <v>0</v>
      </c>
      <c r="AC8" s="62"/>
      <c r="AD8" s="111">
        <f>P8+V8+Z8</f>
        <v>548413</v>
      </c>
      <c r="AE8" s="62"/>
      <c r="AF8" s="244">
        <v>734000</v>
      </c>
      <c r="AG8" s="62"/>
      <c r="AH8" s="111">
        <v>307090053954</v>
      </c>
      <c r="AI8" s="62"/>
      <c r="AJ8" s="111">
        <v>402316263517</v>
      </c>
      <c r="AK8" s="62"/>
      <c r="AL8" s="88">
        <f t="shared" ref="AL8:AL28" si="0">AJ8/19313403586545</f>
        <v>2.0830935454446788E-2</v>
      </c>
      <c r="AN8" s="96"/>
      <c r="AO8" s="245"/>
    </row>
    <row r="9" spans="1:41" s="54" customFormat="1" ht="30" customHeight="1">
      <c r="A9" s="350" t="s">
        <v>58</v>
      </c>
      <c r="B9" s="350"/>
      <c r="D9" s="119" t="s">
        <v>37</v>
      </c>
      <c r="E9" s="62"/>
      <c r="F9" s="119" t="s">
        <v>37</v>
      </c>
      <c r="G9" s="62"/>
      <c r="H9" s="119" t="s">
        <v>38</v>
      </c>
      <c r="I9" s="62"/>
      <c r="J9" s="119" t="s">
        <v>59</v>
      </c>
      <c r="L9" s="120">
        <v>0</v>
      </c>
      <c r="M9" s="118"/>
      <c r="N9" s="120">
        <v>0</v>
      </c>
      <c r="P9" s="111">
        <v>460891</v>
      </c>
      <c r="Q9" s="62"/>
      <c r="R9" s="111">
        <v>270817517838</v>
      </c>
      <c r="S9" s="62"/>
      <c r="T9" s="111">
        <v>338570687031</v>
      </c>
      <c r="U9" s="62"/>
      <c r="V9" s="149">
        <v>0</v>
      </c>
      <c r="W9" s="148"/>
      <c r="X9" s="149">
        <v>0</v>
      </c>
      <c r="Y9" s="87"/>
      <c r="Z9" s="328">
        <v>0</v>
      </c>
      <c r="AA9" s="149"/>
      <c r="AB9" s="149">
        <v>0</v>
      </c>
      <c r="AC9" s="62"/>
      <c r="AD9" s="111">
        <f t="shared" ref="AD9:AD28" si="1">P9+V9+Z9</f>
        <v>460891</v>
      </c>
      <c r="AE9" s="62"/>
      <c r="AF9" s="244">
        <v>755000</v>
      </c>
      <c r="AG9" s="62"/>
      <c r="AH9" s="111">
        <v>270817517838</v>
      </c>
      <c r="AI9" s="62"/>
      <c r="AJ9" s="111">
        <v>347783494842</v>
      </c>
      <c r="AK9" s="62"/>
      <c r="AL9" s="88">
        <f t="shared" si="0"/>
        <v>1.8007364330349784E-2</v>
      </c>
      <c r="AN9" s="96"/>
      <c r="AO9" s="245"/>
    </row>
    <row r="10" spans="1:41" s="54" customFormat="1" ht="30" customHeight="1">
      <c r="A10" s="350" t="s">
        <v>45</v>
      </c>
      <c r="B10" s="350"/>
      <c r="D10" s="119" t="s">
        <v>37</v>
      </c>
      <c r="E10" s="62"/>
      <c r="F10" s="119" t="s">
        <v>37</v>
      </c>
      <c r="G10" s="62"/>
      <c r="H10" s="119" t="s">
        <v>46</v>
      </c>
      <c r="I10" s="62"/>
      <c r="J10" s="119" t="s">
        <v>47</v>
      </c>
      <c r="L10" s="120">
        <v>0.23</v>
      </c>
      <c r="M10" s="118"/>
      <c r="N10" s="120">
        <v>0.23</v>
      </c>
      <c r="P10" s="111">
        <v>445000</v>
      </c>
      <c r="Q10" s="62"/>
      <c r="R10" s="111">
        <v>445118266697</v>
      </c>
      <c r="S10" s="62"/>
      <c r="T10" s="111">
        <v>458056296384</v>
      </c>
      <c r="U10" s="62"/>
      <c r="V10" s="149">
        <v>0</v>
      </c>
      <c r="W10" s="148"/>
      <c r="X10" s="149">
        <v>0</v>
      </c>
      <c r="Y10" s="87"/>
      <c r="Z10" s="328">
        <v>0</v>
      </c>
      <c r="AA10" s="148"/>
      <c r="AB10" s="149">
        <v>0</v>
      </c>
      <c r="AC10" s="62"/>
      <c r="AD10" s="111">
        <f t="shared" si="1"/>
        <v>445000</v>
      </c>
      <c r="AE10" s="62"/>
      <c r="AF10" s="244">
        <v>1029900</v>
      </c>
      <c r="AG10" s="62"/>
      <c r="AH10" s="111">
        <v>445118266697</v>
      </c>
      <c r="AI10" s="62"/>
      <c r="AJ10" s="111">
        <v>458056296384</v>
      </c>
      <c r="AK10" s="62"/>
      <c r="AL10" s="88">
        <f t="shared" si="0"/>
        <v>2.3717015715609673E-2</v>
      </c>
      <c r="AN10" s="96"/>
      <c r="AO10" s="245"/>
    </row>
    <row r="11" spans="1:41" s="54" customFormat="1" ht="30" customHeight="1">
      <c r="A11" s="350" t="s">
        <v>53</v>
      </c>
      <c r="B11" s="350"/>
      <c r="D11" s="119" t="s">
        <v>37</v>
      </c>
      <c r="E11" s="62"/>
      <c r="F11" s="119" t="s">
        <v>37</v>
      </c>
      <c r="G11" s="62"/>
      <c r="H11" s="119" t="s">
        <v>52</v>
      </c>
      <c r="I11" s="62"/>
      <c r="J11" s="119" t="s">
        <v>54</v>
      </c>
      <c r="L11" s="121">
        <v>0.20499999999999999</v>
      </c>
      <c r="M11" s="122"/>
      <c r="N11" s="121">
        <v>0.20499999999999999</v>
      </c>
      <c r="P11" s="111">
        <v>1340</v>
      </c>
      <c r="Q11" s="62"/>
      <c r="R11" s="111">
        <v>1275963809</v>
      </c>
      <c r="S11" s="62"/>
      <c r="T11" s="111">
        <v>1323173333</v>
      </c>
      <c r="U11" s="62"/>
      <c r="V11" s="149">
        <v>0</v>
      </c>
      <c r="W11" s="148"/>
      <c r="X11" s="149">
        <v>0</v>
      </c>
      <c r="Y11" s="87"/>
      <c r="Z11" s="328">
        <v>0</v>
      </c>
      <c r="AA11" s="148"/>
      <c r="AB11" s="149">
        <v>0</v>
      </c>
      <c r="AC11" s="62"/>
      <c r="AD11" s="111">
        <f t="shared" si="1"/>
        <v>1340</v>
      </c>
      <c r="AE11" s="62"/>
      <c r="AF11" s="244">
        <v>994840</v>
      </c>
      <c r="AG11" s="62"/>
      <c r="AH11" s="111">
        <v>1275963809</v>
      </c>
      <c r="AI11" s="62"/>
      <c r="AJ11" s="111">
        <v>1332360735</v>
      </c>
      <c r="AK11" s="62"/>
      <c r="AL11" s="88">
        <f t="shared" si="0"/>
        <v>6.8986324913140168E-5</v>
      </c>
      <c r="AN11" s="96"/>
      <c r="AO11" s="245"/>
    </row>
    <row r="12" spans="1:41" s="54" customFormat="1" ht="30" customHeight="1">
      <c r="A12" s="350" t="s">
        <v>263</v>
      </c>
      <c r="B12" s="350"/>
      <c r="D12" s="119" t="s">
        <v>37</v>
      </c>
      <c r="E12" s="62"/>
      <c r="F12" s="119" t="s">
        <v>37</v>
      </c>
      <c r="G12" s="62"/>
      <c r="H12" s="119" t="s">
        <v>265</v>
      </c>
      <c r="I12" s="62"/>
      <c r="J12" s="119" t="s">
        <v>267</v>
      </c>
      <c r="L12" s="120">
        <v>0.23</v>
      </c>
      <c r="M12" s="118"/>
      <c r="N12" s="120">
        <v>0.23</v>
      </c>
      <c r="P12" s="111">
        <v>247264</v>
      </c>
      <c r="Q12" s="62"/>
      <c r="R12" s="111">
        <v>228479332634</v>
      </c>
      <c r="S12" s="62"/>
      <c r="T12" s="111">
        <v>217701212902</v>
      </c>
      <c r="U12" s="62"/>
      <c r="V12" s="149">
        <v>0</v>
      </c>
      <c r="W12" s="148"/>
      <c r="X12" s="149">
        <v>0</v>
      </c>
      <c r="Y12" s="87"/>
      <c r="Z12" s="328">
        <v>0</v>
      </c>
      <c r="AA12" s="148"/>
      <c r="AB12" s="149">
        <v>0</v>
      </c>
      <c r="AC12" s="62"/>
      <c r="AD12" s="111">
        <f t="shared" si="1"/>
        <v>247264</v>
      </c>
      <c r="AE12" s="62"/>
      <c r="AF12" s="244">
        <v>799030</v>
      </c>
      <c r="AG12" s="62"/>
      <c r="AH12" s="111">
        <v>228479332634</v>
      </c>
      <c r="AI12" s="62"/>
      <c r="AJ12" s="111">
        <v>197535544112</v>
      </c>
      <c r="AK12" s="62"/>
      <c r="AL12" s="88">
        <f t="shared" si="0"/>
        <v>1.0227899149252822E-2</v>
      </c>
      <c r="AN12" s="96"/>
      <c r="AO12" s="245"/>
    </row>
    <row r="13" spans="1:41" s="54" customFormat="1" ht="30" customHeight="1">
      <c r="A13" s="350" t="s">
        <v>264</v>
      </c>
      <c r="B13" s="350"/>
      <c r="D13" s="119" t="s">
        <v>37</v>
      </c>
      <c r="E13" s="62"/>
      <c r="F13" s="119" t="s">
        <v>37</v>
      </c>
      <c r="G13" s="62"/>
      <c r="H13" s="119" t="s">
        <v>266</v>
      </c>
      <c r="I13" s="62"/>
      <c r="J13" s="119" t="s">
        <v>268</v>
      </c>
      <c r="L13" s="120">
        <v>0.23</v>
      </c>
      <c r="M13" s="118"/>
      <c r="N13" s="120">
        <v>0.23</v>
      </c>
      <c r="P13" s="111">
        <v>136580</v>
      </c>
      <c r="Q13" s="62"/>
      <c r="R13" s="111">
        <v>128999810000</v>
      </c>
      <c r="S13" s="62"/>
      <c r="T13" s="111">
        <v>117531437512</v>
      </c>
      <c r="U13" s="62"/>
      <c r="V13" s="149">
        <v>0</v>
      </c>
      <c r="W13" s="148"/>
      <c r="X13" s="149">
        <v>0</v>
      </c>
      <c r="Y13" s="87"/>
      <c r="Z13" s="328">
        <v>0</v>
      </c>
      <c r="AA13" s="148"/>
      <c r="AB13" s="149">
        <v>0</v>
      </c>
      <c r="AC13" s="62"/>
      <c r="AD13" s="111">
        <f t="shared" si="1"/>
        <v>136580</v>
      </c>
      <c r="AE13" s="62"/>
      <c r="AF13" s="244">
        <v>835710</v>
      </c>
      <c r="AG13" s="62"/>
      <c r="AH13" s="111">
        <v>128999810000</v>
      </c>
      <c r="AI13" s="62"/>
      <c r="AJ13" s="111">
        <v>114079207483</v>
      </c>
      <c r="AK13" s="62"/>
      <c r="AL13" s="88">
        <f t="shared" si="0"/>
        <v>5.9067376173133537E-3</v>
      </c>
      <c r="AN13" s="96"/>
      <c r="AO13" s="245"/>
    </row>
    <row r="14" spans="1:41" s="54" customFormat="1" ht="30" customHeight="1">
      <c r="A14" s="350" t="s">
        <v>280</v>
      </c>
      <c r="B14" s="350"/>
      <c r="D14" s="119" t="s">
        <v>37</v>
      </c>
      <c r="E14" s="62"/>
      <c r="F14" s="119" t="s">
        <v>37</v>
      </c>
      <c r="G14" s="62"/>
      <c r="H14" s="119" t="s">
        <v>266</v>
      </c>
      <c r="I14" s="62"/>
      <c r="J14" s="119" t="s">
        <v>281</v>
      </c>
      <c r="L14" s="120">
        <v>0.23</v>
      </c>
      <c r="M14" s="118"/>
      <c r="N14" s="120">
        <v>0.23</v>
      </c>
      <c r="P14" s="111">
        <v>117000</v>
      </c>
      <c r="Q14" s="62"/>
      <c r="R14" s="111">
        <v>108148449142</v>
      </c>
      <c r="S14" s="62"/>
      <c r="T14" s="111">
        <v>94262416926</v>
      </c>
      <c r="U14" s="62"/>
      <c r="V14" s="149">
        <v>0</v>
      </c>
      <c r="W14" s="148"/>
      <c r="X14" s="149">
        <v>0</v>
      </c>
      <c r="Y14" s="87"/>
      <c r="Z14" s="328">
        <v>0</v>
      </c>
      <c r="AA14" s="148"/>
      <c r="AB14" s="149">
        <v>0</v>
      </c>
      <c r="AC14" s="62"/>
      <c r="AD14" s="111">
        <f t="shared" si="1"/>
        <v>117000</v>
      </c>
      <c r="AE14" s="62"/>
      <c r="AF14" s="244">
        <v>830000</v>
      </c>
      <c r="AG14" s="62"/>
      <c r="AH14" s="111">
        <v>108148449142</v>
      </c>
      <c r="AI14" s="62"/>
      <c r="AJ14" s="111">
        <v>97057196438</v>
      </c>
      <c r="AK14" s="62"/>
      <c r="AL14" s="88">
        <f t="shared" si="0"/>
        <v>5.025380223795276E-3</v>
      </c>
      <c r="AN14" s="96"/>
      <c r="AO14" s="245"/>
    </row>
    <row r="15" spans="1:41" s="54" customFormat="1" ht="30" customHeight="1">
      <c r="A15" s="350" t="s">
        <v>55</v>
      </c>
      <c r="B15" s="350"/>
      <c r="D15" s="119" t="s">
        <v>37</v>
      </c>
      <c r="E15" s="62"/>
      <c r="F15" s="119" t="s">
        <v>37</v>
      </c>
      <c r="G15" s="62"/>
      <c r="H15" s="119" t="s">
        <v>56</v>
      </c>
      <c r="I15" s="62"/>
      <c r="J15" s="119" t="s">
        <v>57</v>
      </c>
      <c r="L15" s="120">
        <v>0.23</v>
      </c>
      <c r="M15" s="118"/>
      <c r="N15" s="120">
        <v>0.23</v>
      </c>
      <c r="P15" s="111">
        <v>200000</v>
      </c>
      <c r="Q15" s="62"/>
      <c r="R15" s="111">
        <v>200000000000</v>
      </c>
      <c r="S15" s="62"/>
      <c r="T15" s="111">
        <v>215882550000</v>
      </c>
      <c r="U15" s="62"/>
      <c r="V15" s="149">
        <v>0</v>
      </c>
      <c r="W15" s="148"/>
      <c r="X15" s="149">
        <v>0</v>
      </c>
      <c r="Y15" s="87"/>
      <c r="Z15" s="328">
        <v>0</v>
      </c>
      <c r="AA15" s="148"/>
      <c r="AB15" s="149">
        <v>0</v>
      </c>
      <c r="AC15" s="62"/>
      <c r="AD15" s="111">
        <f t="shared" si="1"/>
        <v>200000</v>
      </c>
      <c r="AE15" s="62"/>
      <c r="AF15" s="244">
        <v>1080000</v>
      </c>
      <c r="AG15" s="62"/>
      <c r="AH15" s="111">
        <v>200000000000</v>
      </c>
      <c r="AI15" s="62"/>
      <c r="AJ15" s="111">
        <v>215882550000</v>
      </c>
      <c r="AK15" s="62"/>
      <c r="AL15" s="88">
        <f t="shared" si="0"/>
        <v>1.1177861480117266E-2</v>
      </c>
      <c r="AN15" s="96"/>
      <c r="AO15" s="245"/>
    </row>
    <row r="16" spans="1:41" s="54" customFormat="1" ht="30" customHeight="1">
      <c r="A16" s="350" t="s">
        <v>156</v>
      </c>
      <c r="B16" s="350"/>
      <c r="D16" s="119" t="s">
        <v>37</v>
      </c>
      <c r="E16" s="62"/>
      <c r="F16" s="119" t="s">
        <v>37</v>
      </c>
      <c r="G16" s="62"/>
      <c r="H16" s="119" t="s">
        <v>160</v>
      </c>
      <c r="I16" s="62"/>
      <c r="J16" s="119" t="s">
        <v>153</v>
      </c>
      <c r="L16" s="120">
        <v>0.23</v>
      </c>
      <c r="M16" s="118"/>
      <c r="N16" s="120">
        <v>0.23</v>
      </c>
      <c r="P16" s="111">
        <v>500000</v>
      </c>
      <c r="Q16" s="62"/>
      <c r="R16" s="111">
        <v>500000000000</v>
      </c>
      <c r="S16" s="62"/>
      <c r="T16" s="111">
        <v>499728125000</v>
      </c>
      <c r="U16" s="62"/>
      <c r="V16" s="149">
        <v>0</v>
      </c>
      <c r="W16" s="148"/>
      <c r="X16" s="149">
        <v>0</v>
      </c>
      <c r="Y16" s="87"/>
      <c r="Z16" s="328">
        <v>0</v>
      </c>
      <c r="AA16" s="148"/>
      <c r="AB16" s="149">
        <v>0</v>
      </c>
      <c r="AC16" s="62"/>
      <c r="AD16" s="111">
        <f t="shared" si="1"/>
        <v>500000</v>
      </c>
      <c r="AE16" s="62"/>
      <c r="AF16" s="244">
        <v>1000000</v>
      </c>
      <c r="AG16" s="114"/>
      <c r="AH16" s="111">
        <v>500000000000</v>
      </c>
      <c r="AI16" s="114"/>
      <c r="AJ16" s="113">
        <v>499728125000</v>
      </c>
      <c r="AK16" s="62"/>
      <c r="AL16" s="88">
        <f t="shared" si="0"/>
        <v>2.58746793521233E-2</v>
      </c>
      <c r="AN16" s="96"/>
      <c r="AO16" s="245"/>
    </row>
    <row r="17" spans="1:41" s="54" customFormat="1" ht="30" customHeight="1">
      <c r="A17" s="351" t="s">
        <v>227</v>
      </c>
      <c r="B17" s="351"/>
      <c r="D17" s="119" t="s">
        <v>37</v>
      </c>
      <c r="E17" s="62"/>
      <c r="F17" s="119" t="s">
        <v>37</v>
      </c>
      <c r="G17" s="62"/>
      <c r="H17" s="119" t="s">
        <v>228</v>
      </c>
      <c r="I17" s="62"/>
      <c r="J17" s="119" t="s">
        <v>229</v>
      </c>
      <c r="L17" s="120">
        <v>0.23</v>
      </c>
      <c r="M17" s="118"/>
      <c r="N17" s="120">
        <v>0.23</v>
      </c>
      <c r="P17" s="111">
        <v>600000</v>
      </c>
      <c r="Q17" s="62"/>
      <c r="R17" s="111">
        <v>570019179307</v>
      </c>
      <c r="S17" s="62"/>
      <c r="T17" s="111">
        <v>592863255221</v>
      </c>
      <c r="U17" s="62"/>
      <c r="V17" s="149">
        <v>0</v>
      </c>
      <c r="W17" s="148"/>
      <c r="X17" s="149">
        <v>0</v>
      </c>
      <c r="Y17" s="87"/>
      <c r="Z17" s="328">
        <v>0</v>
      </c>
      <c r="AA17" s="148"/>
      <c r="AB17" s="149">
        <v>0</v>
      </c>
      <c r="AC17" s="62"/>
      <c r="AD17" s="111">
        <f t="shared" si="1"/>
        <v>600000</v>
      </c>
      <c r="AE17" s="62"/>
      <c r="AF17" s="244">
        <v>995584</v>
      </c>
      <c r="AG17" s="114"/>
      <c r="AH17" s="111">
        <v>570019179307</v>
      </c>
      <c r="AI17" s="114"/>
      <c r="AJ17" s="113">
        <v>597025590720</v>
      </c>
      <c r="AK17" s="62"/>
      <c r="AL17" s="88">
        <f t="shared" si="0"/>
        <v>3.0912500121725188E-2</v>
      </c>
      <c r="AN17" s="96"/>
      <c r="AO17" s="245"/>
    </row>
    <row r="18" spans="1:41" s="54" customFormat="1" ht="30" customHeight="1">
      <c r="A18" s="351" t="s">
        <v>295</v>
      </c>
      <c r="B18" s="351"/>
      <c r="D18" s="119" t="s">
        <v>37</v>
      </c>
      <c r="E18" s="119"/>
      <c r="F18" s="119" t="s">
        <v>37</v>
      </c>
      <c r="G18" s="62"/>
      <c r="H18" s="119" t="s">
        <v>298</v>
      </c>
      <c r="I18" s="62"/>
      <c r="J18" s="119" t="s">
        <v>299</v>
      </c>
      <c r="L18" s="120">
        <v>0.23</v>
      </c>
      <c r="M18" s="118"/>
      <c r="N18" s="120">
        <v>0.23</v>
      </c>
      <c r="P18" s="111">
        <v>242810</v>
      </c>
      <c r="Q18" s="62"/>
      <c r="R18" s="111">
        <v>233585648100</v>
      </c>
      <c r="S18" s="62"/>
      <c r="T18" s="111">
        <v>205985062687</v>
      </c>
      <c r="U18" s="62"/>
      <c r="V18" s="149">
        <v>0</v>
      </c>
      <c r="W18" s="148"/>
      <c r="X18" s="149">
        <v>0</v>
      </c>
      <c r="Y18" s="87"/>
      <c r="Z18" s="328">
        <v>0</v>
      </c>
      <c r="AA18" s="148"/>
      <c r="AB18" s="149">
        <v>0</v>
      </c>
      <c r="AC18" s="62"/>
      <c r="AD18" s="111">
        <f t="shared" si="1"/>
        <v>242810</v>
      </c>
      <c r="AE18" s="62"/>
      <c r="AF18" s="244">
        <v>867200</v>
      </c>
      <c r="AG18" s="114"/>
      <c r="AH18" s="111">
        <v>233585648100</v>
      </c>
      <c r="AI18" s="114"/>
      <c r="AJ18" s="113">
        <v>210450337373</v>
      </c>
      <c r="AK18" s="62"/>
      <c r="AL18" s="88">
        <f t="shared" si="0"/>
        <v>1.0896595021688134E-2</v>
      </c>
      <c r="AN18" s="96"/>
      <c r="AO18" s="245"/>
    </row>
    <row r="19" spans="1:41" s="54" customFormat="1" ht="30" customHeight="1">
      <c r="A19" s="351" t="s">
        <v>296</v>
      </c>
      <c r="B19" s="351"/>
      <c r="D19" s="119" t="s">
        <v>37</v>
      </c>
      <c r="E19" s="119"/>
      <c r="F19" s="119" t="s">
        <v>37</v>
      </c>
      <c r="G19" s="62"/>
      <c r="H19" s="119" t="s">
        <v>300</v>
      </c>
      <c r="I19" s="62"/>
      <c r="J19" s="119" t="s">
        <v>301</v>
      </c>
      <c r="L19" s="120">
        <v>0.23</v>
      </c>
      <c r="M19" s="118"/>
      <c r="N19" s="120">
        <v>0.23</v>
      </c>
      <c r="P19" s="111">
        <v>20534</v>
      </c>
      <c r="Q19" s="62"/>
      <c r="R19" s="111">
        <v>18950361269</v>
      </c>
      <c r="S19" s="62"/>
      <c r="T19" s="111">
        <v>17343231867</v>
      </c>
      <c r="U19" s="62"/>
      <c r="V19" s="149">
        <v>0</v>
      </c>
      <c r="W19" s="148"/>
      <c r="X19" s="149">
        <v>0</v>
      </c>
      <c r="Y19" s="87"/>
      <c r="Z19" s="328">
        <v>0</v>
      </c>
      <c r="AA19" s="148"/>
      <c r="AB19" s="149">
        <v>0</v>
      </c>
      <c r="AC19" s="62"/>
      <c r="AD19" s="111">
        <f t="shared" si="1"/>
        <v>20534</v>
      </c>
      <c r="AE19" s="62"/>
      <c r="AF19" s="244">
        <v>794450</v>
      </c>
      <c r="AG19" s="114"/>
      <c r="AH19" s="111">
        <v>18950361269</v>
      </c>
      <c r="AI19" s="114"/>
      <c r="AJ19" s="113">
        <v>16304365978</v>
      </c>
      <c r="AK19" s="62"/>
      <c r="AL19" s="88">
        <f t="shared" si="0"/>
        <v>8.4419951692816608E-4</v>
      </c>
      <c r="AN19" s="96"/>
      <c r="AO19" s="245"/>
    </row>
    <row r="20" spans="1:41" s="54" customFormat="1" ht="30" customHeight="1">
      <c r="A20" s="351" t="s">
        <v>372</v>
      </c>
      <c r="B20" s="351"/>
      <c r="D20" s="119" t="s">
        <v>37</v>
      </c>
      <c r="E20" s="119"/>
      <c r="F20" s="119" t="s">
        <v>37</v>
      </c>
      <c r="G20" s="62"/>
      <c r="H20" s="119" t="s">
        <v>163</v>
      </c>
      <c r="I20" s="62"/>
      <c r="J20" s="119" t="s">
        <v>155</v>
      </c>
      <c r="L20" s="121">
        <v>0.20499999999999999</v>
      </c>
      <c r="M20" s="122"/>
      <c r="N20" s="121">
        <v>0.20499999999999999</v>
      </c>
      <c r="P20" s="111">
        <v>0</v>
      </c>
      <c r="Q20" s="62"/>
      <c r="R20" s="111">
        <v>0</v>
      </c>
      <c r="S20" s="62"/>
      <c r="T20" s="111">
        <v>0</v>
      </c>
      <c r="U20" s="62"/>
      <c r="V20" s="149">
        <v>500000</v>
      </c>
      <c r="W20" s="148"/>
      <c r="X20" s="149">
        <v>500000000000</v>
      </c>
      <c r="Y20" s="87"/>
      <c r="Z20" s="328">
        <v>0</v>
      </c>
      <c r="AA20" s="148"/>
      <c r="AB20" s="149">
        <v>0</v>
      </c>
      <c r="AC20" s="62"/>
      <c r="AD20" s="111">
        <f t="shared" si="1"/>
        <v>500000</v>
      </c>
      <c r="AE20" s="62"/>
      <c r="AF20" s="244">
        <v>1000000</v>
      </c>
      <c r="AG20" s="114"/>
      <c r="AH20" s="111">
        <v>500000000000</v>
      </c>
      <c r="AI20" s="114"/>
      <c r="AJ20" s="113">
        <v>499728125000</v>
      </c>
      <c r="AK20" s="62"/>
      <c r="AL20" s="88">
        <f t="shared" si="0"/>
        <v>2.58746793521233E-2</v>
      </c>
      <c r="AN20" s="96"/>
      <c r="AO20" s="245"/>
    </row>
    <row r="21" spans="1:41" ht="30" customHeight="1">
      <c r="A21" s="350" t="s">
        <v>154</v>
      </c>
      <c r="B21" s="350"/>
      <c r="D21" s="119" t="s">
        <v>159</v>
      </c>
      <c r="E21" s="62"/>
      <c r="F21" s="119" t="s">
        <v>159</v>
      </c>
      <c r="G21" s="62"/>
      <c r="H21" s="119" t="s">
        <v>163</v>
      </c>
      <c r="I21" s="62"/>
      <c r="J21" s="119" t="s">
        <v>155</v>
      </c>
      <c r="L21" s="121">
        <v>0.20499999999999999</v>
      </c>
      <c r="M21" s="122"/>
      <c r="N21" s="121">
        <v>0.20499999999999999</v>
      </c>
      <c r="P21" s="111">
        <v>500000</v>
      </c>
      <c r="Q21" s="62"/>
      <c r="R21" s="111">
        <v>500000000000</v>
      </c>
      <c r="S21" s="62"/>
      <c r="T21" s="111">
        <v>500000000000</v>
      </c>
      <c r="U21" s="62"/>
      <c r="V21" s="149">
        <v>0</v>
      </c>
      <c r="W21" s="148"/>
      <c r="X21" s="149">
        <v>0</v>
      </c>
      <c r="Y21" s="87"/>
      <c r="Z21" s="328">
        <v>-500000</v>
      </c>
      <c r="AA21" s="148"/>
      <c r="AB21" s="149">
        <v>500000000000</v>
      </c>
      <c r="AC21" s="62"/>
      <c r="AD21" s="111">
        <f t="shared" si="1"/>
        <v>0</v>
      </c>
      <c r="AE21" s="62"/>
      <c r="AF21" s="244">
        <v>0</v>
      </c>
      <c r="AG21" s="62"/>
      <c r="AH21" s="111">
        <v>0</v>
      </c>
      <c r="AI21" s="62"/>
      <c r="AJ21" s="111">
        <v>0</v>
      </c>
      <c r="AK21" s="62"/>
      <c r="AL21" s="88">
        <f t="shared" si="0"/>
        <v>0</v>
      </c>
      <c r="AN21" s="98"/>
    </row>
    <row r="22" spans="1:41" ht="30" customHeight="1">
      <c r="A22" s="350" t="s">
        <v>154</v>
      </c>
      <c r="B22" s="350"/>
      <c r="D22" s="119" t="s">
        <v>159</v>
      </c>
      <c r="E22" s="62"/>
      <c r="F22" s="119" t="s">
        <v>159</v>
      </c>
      <c r="G22" s="62"/>
      <c r="H22" s="119" t="s">
        <v>282</v>
      </c>
      <c r="I22" s="62"/>
      <c r="J22" s="119" t="s">
        <v>283</v>
      </c>
      <c r="L22" s="120">
        <v>0.23</v>
      </c>
      <c r="M22" s="118"/>
      <c r="N22" s="120">
        <v>0.23</v>
      </c>
      <c r="P22" s="111">
        <v>1000000</v>
      </c>
      <c r="Q22" s="62"/>
      <c r="R22" s="111">
        <v>1000000000000</v>
      </c>
      <c r="S22" s="62"/>
      <c r="T22" s="111">
        <v>1000000000000</v>
      </c>
      <c r="U22" s="62"/>
      <c r="V22" s="149">
        <v>0</v>
      </c>
      <c r="W22" s="148"/>
      <c r="X22" s="149">
        <v>0</v>
      </c>
      <c r="Y22" s="87"/>
      <c r="Z22" s="328">
        <v>0</v>
      </c>
      <c r="AA22" s="148"/>
      <c r="AB22" s="149">
        <v>0</v>
      </c>
      <c r="AC22" s="62"/>
      <c r="AD22" s="111">
        <f t="shared" si="1"/>
        <v>1000000</v>
      </c>
      <c r="AE22" s="62"/>
      <c r="AF22" s="244">
        <v>1000000</v>
      </c>
      <c r="AG22" s="62"/>
      <c r="AH22" s="111">
        <v>1000000000000</v>
      </c>
      <c r="AI22" s="62"/>
      <c r="AJ22" s="111">
        <v>1000000000000</v>
      </c>
      <c r="AK22" s="62"/>
      <c r="AL22" s="88">
        <f t="shared" si="0"/>
        <v>5.1777512726791791E-2</v>
      </c>
      <c r="AN22" s="98"/>
    </row>
    <row r="23" spans="1:41" ht="30" customHeight="1">
      <c r="A23" s="350" t="s">
        <v>196</v>
      </c>
      <c r="B23" s="350"/>
      <c r="D23" s="119" t="s">
        <v>37</v>
      </c>
      <c r="E23" s="62"/>
      <c r="F23" s="119" t="s">
        <v>37</v>
      </c>
      <c r="G23" s="62"/>
      <c r="H23" s="119" t="s">
        <v>185</v>
      </c>
      <c r="I23" s="62"/>
      <c r="J23" s="119" t="s">
        <v>197</v>
      </c>
      <c r="L23" s="120">
        <v>0.23</v>
      </c>
      <c r="M23" s="118"/>
      <c r="N23" s="120">
        <v>0.23</v>
      </c>
      <c r="P23" s="111">
        <v>720971</v>
      </c>
      <c r="Q23" s="62"/>
      <c r="R23" s="111">
        <v>685662077395</v>
      </c>
      <c r="S23" s="62"/>
      <c r="T23" s="111">
        <v>633388916404</v>
      </c>
      <c r="U23" s="62"/>
      <c r="V23" s="149">
        <v>0</v>
      </c>
      <c r="W23" s="148"/>
      <c r="X23" s="149">
        <v>0</v>
      </c>
      <c r="Y23" s="87"/>
      <c r="Z23" s="328">
        <v>0</v>
      </c>
      <c r="AA23" s="148"/>
      <c r="AB23" s="149">
        <v>0</v>
      </c>
      <c r="AC23" s="62"/>
      <c r="AD23" s="111">
        <f t="shared" si="1"/>
        <v>720971</v>
      </c>
      <c r="AE23" s="62"/>
      <c r="AF23" s="244">
        <v>878500</v>
      </c>
      <c r="AG23" s="62"/>
      <c r="AH23" s="111">
        <v>685662077395</v>
      </c>
      <c r="AI23" s="62"/>
      <c r="AJ23" s="111">
        <v>633028626918</v>
      </c>
      <c r="AK23" s="62"/>
      <c r="AL23" s="88">
        <f t="shared" si="0"/>
        <v>3.2776647786670277E-2</v>
      </c>
      <c r="AN23" s="98"/>
    </row>
    <row r="24" spans="1:41" s="54" customFormat="1" ht="30" customHeight="1">
      <c r="A24" s="350" t="s">
        <v>244</v>
      </c>
      <c r="B24" s="350"/>
      <c r="D24" s="119" t="s">
        <v>37</v>
      </c>
      <c r="E24" s="62"/>
      <c r="F24" s="119" t="s">
        <v>37</v>
      </c>
      <c r="G24" s="62"/>
      <c r="H24" s="119" t="s">
        <v>245</v>
      </c>
      <c r="I24" s="62"/>
      <c r="J24" s="119" t="s">
        <v>246</v>
      </c>
      <c r="L24" s="120">
        <v>0.23</v>
      </c>
      <c r="M24" s="118"/>
      <c r="N24" s="120">
        <v>0.23</v>
      </c>
      <c r="P24" s="111">
        <v>400000</v>
      </c>
      <c r="Q24" s="62"/>
      <c r="R24" s="111">
        <v>400062500000</v>
      </c>
      <c r="S24" s="62"/>
      <c r="T24" s="111">
        <v>404976074458</v>
      </c>
      <c r="U24" s="62"/>
      <c r="V24" s="149">
        <v>0</v>
      </c>
      <c r="W24" s="148"/>
      <c r="X24" s="149">
        <v>0</v>
      </c>
      <c r="Y24" s="87"/>
      <c r="Z24" s="328">
        <v>0</v>
      </c>
      <c r="AA24" s="148"/>
      <c r="AB24" s="149">
        <v>0</v>
      </c>
      <c r="AC24" s="62"/>
      <c r="AD24" s="111">
        <f t="shared" si="1"/>
        <v>400000</v>
      </c>
      <c r="AE24" s="62"/>
      <c r="AF24" s="244">
        <v>1000000</v>
      </c>
      <c r="AG24" s="62"/>
      <c r="AH24" s="111">
        <v>400062500000</v>
      </c>
      <c r="AI24" s="62"/>
      <c r="AJ24" s="111">
        <v>399782500000</v>
      </c>
      <c r="AK24" s="62"/>
      <c r="AL24" s="88">
        <f t="shared" si="0"/>
        <v>2.0699743481698639E-2</v>
      </c>
      <c r="AN24" s="96"/>
      <c r="AO24" s="245"/>
    </row>
    <row r="25" spans="1:41" s="54" customFormat="1" ht="30" customHeight="1">
      <c r="A25" s="350" t="s">
        <v>243</v>
      </c>
      <c r="B25" s="350"/>
      <c r="D25" s="119" t="s">
        <v>37</v>
      </c>
      <c r="E25" s="62"/>
      <c r="F25" s="119" t="s">
        <v>37</v>
      </c>
      <c r="G25" s="62"/>
      <c r="H25" s="119" t="s">
        <v>185</v>
      </c>
      <c r="I25" s="62"/>
      <c r="J25" s="119" t="s">
        <v>247</v>
      </c>
      <c r="L25" s="120">
        <v>0.23</v>
      </c>
      <c r="M25" s="118"/>
      <c r="N25" s="120">
        <v>0.23</v>
      </c>
      <c r="P25" s="111">
        <v>235000</v>
      </c>
      <c r="Q25" s="62"/>
      <c r="R25" s="111">
        <v>203058769000</v>
      </c>
      <c r="S25" s="62"/>
      <c r="T25" s="111">
        <v>204338830313</v>
      </c>
      <c r="U25" s="62"/>
      <c r="V25" s="149">
        <v>0</v>
      </c>
      <c r="W25" s="148"/>
      <c r="X25" s="149">
        <v>0</v>
      </c>
      <c r="Y25" s="87"/>
      <c r="Z25" s="328">
        <v>0</v>
      </c>
      <c r="AA25" s="148"/>
      <c r="AB25" s="149">
        <v>0</v>
      </c>
      <c r="AC25" s="62"/>
      <c r="AD25" s="111">
        <f t="shared" si="1"/>
        <v>235000</v>
      </c>
      <c r="AE25" s="62"/>
      <c r="AF25" s="244">
        <v>890000</v>
      </c>
      <c r="AG25" s="62"/>
      <c r="AH25" s="111">
        <v>203058769000</v>
      </c>
      <c r="AI25" s="62"/>
      <c r="AJ25" s="111">
        <v>209036274688</v>
      </c>
      <c r="AK25" s="62"/>
      <c r="AL25" s="88">
        <f t="shared" si="0"/>
        <v>1.0823378373019065E-2</v>
      </c>
      <c r="AN25" s="96"/>
      <c r="AO25" s="245"/>
    </row>
    <row r="26" spans="1:41" s="54" customFormat="1" ht="30" customHeight="1">
      <c r="A26" s="350" t="s">
        <v>314</v>
      </c>
      <c r="B26" s="350"/>
      <c r="D26" s="119" t="s">
        <v>37</v>
      </c>
      <c r="E26" s="62"/>
      <c r="F26" s="119" t="s">
        <v>37</v>
      </c>
      <c r="G26" s="62"/>
      <c r="H26" s="119" t="s">
        <v>316</v>
      </c>
      <c r="I26" s="62"/>
      <c r="J26" s="119" t="s">
        <v>317</v>
      </c>
      <c r="L26" s="120">
        <v>0.23</v>
      </c>
      <c r="M26" s="118"/>
      <c r="N26" s="120">
        <v>0.23</v>
      </c>
      <c r="P26" s="111">
        <v>98581</v>
      </c>
      <c r="Q26" s="62"/>
      <c r="R26" s="111">
        <v>91000121100</v>
      </c>
      <c r="S26" s="62"/>
      <c r="T26" s="111">
        <v>78624862472</v>
      </c>
      <c r="U26" s="62"/>
      <c r="V26" s="149">
        <v>0</v>
      </c>
      <c r="W26" s="148"/>
      <c r="X26" s="149">
        <v>0</v>
      </c>
      <c r="Y26" s="87"/>
      <c r="Z26" s="328">
        <v>0</v>
      </c>
      <c r="AA26" s="148"/>
      <c r="AB26" s="149">
        <v>0</v>
      </c>
      <c r="AC26" s="62"/>
      <c r="AD26" s="111">
        <f t="shared" si="1"/>
        <v>98581</v>
      </c>
      <c r="AE26" s="62"/>
      <c r="AF26" s="244">
        <v>795500</v>
      </c>
      <c r="AG26" s="62"/>
      <c r="AH26" s="111">
        <v>91000121100</v>
      </c>
      <c r="AI26" s="62"/>
      <c r="AJ26" s="111">
        <v>78378543980</v>
      </c>
      <c r="AK26" s="62"/>
      <c r="AL26" s="88">
        <f t="shared" si="0"/>
        <v>4.0582460584318606E-3</v>
      </c>
      <c r="AN26" s="96"/>
      <c r="AO26" s="245"/>
    </row>
    <row r="27" spans="1:41" s="54" customFormat="1" ht="30" customHeight="1">
      <c r="A27" s="350" t="s">
        <v>371</v>
      </c>
      <c r="B27" s="350"/>
      <c r="D27" s="119" t="s">
        <v>37</v>
      </c>
      <c r="E27" s="62"/>
      <c r="F27" s="119" t="s">
        <v>37</v>
      </c>
      <c r="G27" s="62"/>
      <c r="H27" s="119" t="s">
        <v>374</v>
      </c>
      <c r="I27" s="62"/>
      <c r="J27" s="119" t="s">
        <v>375</v>
      </c>
      <c r="L27" s="120">
        <v>0.23</v>
      </c>
      <c r="M27" s="118"/>
      <c r="N27" s="120">
        <v>0.23</v>
      </c>
      <c r="P27" s="111">
        <v>0</v>
      </c>
      <c r="Q27" s="62"/>
      <c r="R27" s="111">
        <v>0</v>
      </c>
      <c r="S27" s="62"/>
      <c r="T27" s="111">
        <v>0</v>
      </c>
      <c r="U27" s="62"/>
      <c r="V27" s="149">
        <v>280000</v>
      </c>
      <c r="W27" s="148"/>
      <c r="X27" s="149">
        <v>236978942287</v>
      </c>
      <c r="Y27" s="87"/>
      <c r="Z27" s="328">
        <v>0</v>
      </c>
      <c r="AA27" s="148"/>
      <c r="AB27" s="149">
        <v>0</v>
      </c>
      <c r="AC27" s="62"/>
      <c r="AD27" s="111">
        <f t="shared" si="1"/>
        <v>280000</v>
      </c>
      <c r="AE27" s="62"/>
      <c r="AF27" s="244">
        <v>848700</v>
      </c>
      <c r="AG27" s="62"/>
      <c r="AH27" s="111">
        <v>236978942287</v>
      </c>
      <c r="AI27" s="62"/>
      <c r="AJ27" s="111">
        <v>237506785425</v>
      </c>
      <c r="AK27" s="62"/>
      <c r="AL27" s="88">
        <f t="shared" si="0"/>
        <v>1.2297510605042345E-2</v>
      </c>
      <c r="AN27" s="96"/>
      <c r="AO27" s="245"/>
    </row>
    <row r="28" spans="1:41" s="54" customFormat="1" ht="30" customHeight="1">
      <c r="A28" s="350" t="s">
        <v>373</v>
      </c>
      <c r="B28" s="350"/>
      <c r="D28" s="119" t="s">
        <v>37</v>
      </c>
      <c r="E28" s="62"/>
      <c r="F28" s="119" t="s">
        <v>37</v>
      </c>
      <c r="G28" s="62"/>
      <c r="H28" s="119" t="s">
        <v>376</v>
      </c>
      <c r="I28" s="62"/>
      <c r="J28" s="119" t="s">
        <v>377</v>
      </c>
      <c r="L28" s="120">
        <v>0</v>
      </c>
      <c r="M28" s="118"/>
      <c r="N28" s="120">
        <v>0</v>
      </c>
      <c r="P28" s="111">
        <v>0</v>
      </c>
      <c r="Q28" s="62"/>
      <c r="R28" s="111">
        <v>0</v>
      </c>
      <c r="S28" s="62"/>
      <c r="T28" s="111">
        <v>0</v>
      </c>
      <c r="U28" s="62"/>
      <c r="V28" s="149">
        <v>17624</v>
      </c>
      <c r="W28" s="148"/>
      <c r="X28" s="149">
        <v>10165206521</v>
      </c>
      <c r="Y28" s="87"/>
      <c r="Z28" s="328">
        <v>0</v>
      </c>
      <c r="AA28" s="148"/>
      <c r="AB28" s="149">
        <v>0</v>
      </c>
      <c r="AC28" s="62"/>
      <c r="AD28" s="111">
        <f t="shared" si="1"/>
        <v>17624</v>
      </c>
      <c r="AE28" s="62"/>
      <c r="AF28" s="244">
        <v>578000</v>
      </c>
      <c r="AG28" s="62"/>
      <c r="AH28" s="111">
        <v>10165206521</v>
      </c>
      <c r="AI28" s="62"/>
      <c r="AJ28" s="111">
        <v>10181132997</v>
      </c>
      <c r="AK28" s="62"/>
      <c r="AL28" s="88">
        <f t="shared" si="0"/>
        <v>5.2715374332532733E-4</v>
      </c>
      <c r="AN28" s="96"/>
      <c r="AO28" s="245"/>
    </row>
    <row r="29" spans="1:41" s="22" customFormat="1" ht="30" customHeight="1" thickBot="1">
      <c r="A29" s="339" t="s">
        <v>12</v>
      </c>
      <c r="B29" s="339"/>
      <c r="D29" s="92"/>
      <c r="E29" s="59"/>
      <c r="F29" s="92"/>
      <c r="G29" s="59"/>
      <c r="H29" s="92"/>
      <c r="I29" s="59"/>
      <c r="J29" s="92"/>
      <c r="K29" s="59"/>
      <c r="L29" s="92"/>
      <c r="M29" s="59"/>
      <c r="N29" s="92"/>
      <c r="O29" s="59"/>
      <c r="P29" s="112">
        <f>SUM(P8:P28)</f>
        <v>6474384</v>
      </c>
      <c r="Q29" s="81"/>
      <c r="R29" s="112">
        <f>SUM(R8:R28)</f>
        <v>5892268050245</v>
      </c>
      <c r="S29" s="81"/>
      <c r="T29" s="112">
        <f>SUM(T8:T28)</f>
        <v>5972204157418</v>
      </c>
      <c r="U29" s="81"/>
      <c r="V29" s="112">
        <f>SUM(V8:V28)</f>
        <v>797624</v>
      </c>
      <c r="W29" s="81"/>
      <c r="X29" s="112">
        <f>SUM(X8:X28)</f>
        <v>747144148808</v>
      </c>
      <c r="Y29" s="81"/>
      <c r="Z29" s="329">
        <f>SUM(Z8:Z28)</f>
        <v>-500000</v>
      </c>
      <c r="AA29" s="81"/>
      <c r="AB29" s="112">
        <f>SUM(AB8:AB28)</f>
        <v>500000000000</v>
      </c>
      <c r="AC29" s="81"/>
      <c r="AD29" s="112">
        <f>SUM(AD8:AD28)</f>
        <v>6772008</v>
      </c>
      <c r="AE29" s="20"/>
      <c r="AF29" s="156"/>
      <c r="AG29" s="81"/>
      <c r="AH29" s="112">
        <f>SUM(AH8:AH28)</f>
        <v>6139412199053</v>
      </c>
      <c r="AI29" s="81"/>
      <c r="AJ29" s="112">
        <f>SUM(AJ8:AJ28)</f>
        <v>6225193321590</v>
      </c>
      <c r="AK29" s="20"/>
      <c r="AL29" s="212">
        <f>SUM(AL8:AL28)</f>
        <v>0.32232502643536548</v>
      </c>
      <c r="AO29" s="46"/>
    </row>
    <row r="30" spans="1:41" ht="30" customHeight="1" thickTop="1"/>
    <row r="34" spans="28:36" ht="30" customHeight="1">
      <c r="AB34" s="96"/>
    </row>
    <row r="35" spans="28:36" ht="30" customHeight="1">
      <c r="AB35" s="96"/>
    </row>
    <row r="36" spans="28:36" ht="30" customHeight="1">
      <c r="AB36" s="96"/>
      <c r="AJ36" s="321"/>
    </row>
    <row r="37" spans="28:36" ht="30" customHeight="1">
      <c r="AJ37" s="96"/>
    </row>
    <row r="38" spans="28:36" ht="30" customHeight="1">
      <c r="AJ38" s="321"/>
    </row>
  </sheetData>
  <mergeCells count="42">
    <mergeCell ref="A28:B28"/>
    <mergeCell ref="V6:X6"/>
    <mergeCell ref="Z6:AB6"/>
    <mergeCell ref="A7:B7"/>
    <mergeCell ref="L6:L7"/>
    <mergeCell ref="T6:T7"/>
    <mergeCell ref="J6:J7"/>
    <mergeCell ref="D6:D7"/>
    <mergeCell ref="N6:N7"/>
    <mergeCell ref="P6:P7"/>
    <mergeCell ref="R6:R7"/>
    <mergeCell ref="H6:H7"/>
    <mergeCell ref="A10:B10"/>
    <mergeCell ref="A9:B9"/>
    <mergeCell ref="F6:F7"/>
    <mergeCell ref="A12:B12"/>
    <mergeCell ref="A22:B22"/>
    <mergeCell ref="A14:B14"/>
    <mergeCell ref="A1:AL1"/>
    <mergeCell ref="A2:AL2"/>
    <mergeCell ref="A3:AL3"/>
    <mergeCell ref="A5:O5"/>
    <mergeCell ref="P5:T5"/>
    <mergeCell ref="V5:AB5"/>
    <mergeCell ref="AD5:AL5"/>
    <mergeCell ref="A4:AL4"/>
    <mergeCell ref="A27:B27"/>
    <mergeCell ref="A20:B20"/>
    <mergeCell ref="A13:B13"/>
    <mergeCell ref="A8:B8"/>
    <mergeCell ref="A29:B29"/>
    <mergeCell ref="A11:B11"/>
    <mergeCell ref="A15:B15"/>
    <mergeCell ref="A16:B16"/>
    <mergeCell ref="A21:B21"/>
    <mergeCell ref="A23:B23"/>
    <mergeCell ref="A25:B25"/>
    <mergeCell ref="A17:B17"/>
    <mergeCell ref="A24:B24"/>
    <mergeCell ref="A18:B18"/>
    <mergeCell ref="A19:B19"/>
    <mergeCell ref="A26:B26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2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s="50" customFormat="1" ht="30" customHeight="1">
      <c r="A4" s="347" t="s">
        <v>150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</row>
    <row r="5" spans="1:17" ht="30" customHeight="1">
      <c r="A5" s="339" t="s">
        <v>100</v>
      </c>
      <c r="B5" s="339"/>
      <c r="D5" s="339" t="s">
        <v>101</v>
      </c>
      <c r="F5" s="339" t="s">
        <v>102</v>
      </c>
      <c r="H5" s="339" t="s">
        <v>22</v>
      </c>
      <c r="J5" s="339" t="s">
        <v>103</v>
      </c>
      <c r="K5" s="339"/>
      <c r="M5" s="359" t="s">
        <v>98</v>
      </c>
      <c r="O5" s="339" t="s">
        <v>104</v>
      </c>
      <c r="Q5" s="359" t="s">
        <v>99</v>
      </c>
    </row>
    <row r="6" spans="1:17" ht="19.5" customHeight="1">
      <c r="A6" s="345"/>
      <c r="B6" s="345"/>
      <c r="D6" s="345"/>
      <c r="F6" s="345"/>
      <c r="H6" s="360"/>
      <c r="J6" s="345"/>
      <c r="K6" s="345"/>
      <c r="M6" s="359"/>
      <c r="O6" s="345"/>
      <c r="Q6" s="359"/>
    </row>
    <row r="7" spans="1:17" s="41" customFormat="1" ht="30" customHeight="1">
      <c r="A7" s="356" t="s">
        <v>105</v>
      </c>
      <c r="B7" s="356"/>
      <c r="D7" s="356" t="s">
        <v>105</v>
      </c>
      <c r="F7" s="51" t="s">
        <v>130</v>
      </c>
      <c r="H7" s="103">
        <v>445000</v>
      </c>
      <c r="I7" s="104"/>
      <c r="J7" s="358">
        <v>450000000000</v>
      </c>
      <c r="K7" s="358"/>
      <c r="L7" s="104"/>
      <c r="M7" s="248">
        <v>2182191780</v>
      </c>
      <c r="N7" s="104"/>
      <c r="O7" s="105">
        <v>1000000</v>
      </c>
      <c r="Q7" s="108">
        <v>0.32</v>
      </c>
    </row>
    <row r="8" spans="1:17" s="41" customFormat="1" ht="30" customHeight="1">
      <c r="A8" s="357"/>
      <c r="B8" s="357"/>
      <c r="D8" s="357"/>
      <c r="F8" s="41" t="s">
        <v>131</v>
      </c>
      <c r="H8" s="105">
        <v>200000</v>
      </c>
      <c r="I8" s="104"/>
      <c r="J8" s="355">
        <v>200000000000</v>
      </c>
      <c r="K8" s="355"/>
      <c r="L8" s="104"/>
      <c r="M8" s="249">
        <v>1652054790</v>
      </c>
      <c r="N8" s="104"/>
      <c r="O8" s="105">
        <v>1000000</v>
      </c>
      <c r="Q8" s="210">
        <v>0.33</v>
      </c>
    </row>
    <row r="9" spans="1:17" ht="30" customHeight="1">
      <c r="A9" s="357"/>
      <c r="B9" s="357"/>
      <c r="D9" s="357"/>
      <c r="F9" s="41" t="s">
        <v>154</v>
      </c>
      <c r="H9" s="105">
        <v>500000</v>
      </c>
      <c r="I9" s="106"/>
      <c r="J9" s="355">
        <v>500000000000</v>
      </c>
      <c r="K9" s="355"/>
      <c r="L9" s="106"/>
      <c r="M9" s="249">
        <v>3281250000</v>
      </c>
      <c r="N9" s="106"/>
      <c r="O9" s="105">
        <v>1000000</v>
      </c>
      <c r="Q9" s="109">
        <v>0.379</v>
      </c>
    </row>
    <row r="10" spans="1:17" ht="30" customHeight="1">
      <c r="A10" s="357"/>
      <c r="B10" s="357"/>
      <c r="D10" s="357"/>
      <c r="F10" s="41" t="s">
        <v>310</v>
      </c>
      <c r="H10" s="105">
        <v>1000000</v>
      </c>
      <c r="I10" s="106"/>
      <c r="J10" s="355">
        <v>1000000000000</v>
      </c>
      <c r="K10" s="355"/>
      <c r="L10" s="106"/>
      <c r="M10" s="249">
        <v>8743123380</v>
      </c>
      <c r="N10" s="106"/>
      <c r="O10" s="105">
        <v>1000000</v>
      </c>
      <c r="Q10" s="210">
        <v>0.43</v>
      </c>
    </row>
    <row r="11" spans="1:17" ht="30" customHeight="1">
      <c r="A11" s="357"/>
      <c r="B11" s="357"/>
      <c r="D11" s="357"/>
      <c r="F11" s="41" t="s">
        <v>248</v>
      </c>
      <c r="H11" s="105">
        <v>400000</v>
      </c>
      <c r="I11" s="107"/>
      <c r="J11" s="355">
        <v>400062500000</v>
      </c>
      <c r="K11" s="355"/>
      <c r="L11" s="293"/>
      <c r="M11" s="249">
        <v>2327059470</v>
      </c>
      <c r="N11" s="107"/>
      <c r="O11" s="105">
        <v>1000000</v>
      </c>
      <c r="Q11" s="110">
        <v>0.35499999999999998</v>
      </c>
    </row>
    <row r="12" spans="1:17" ht="30" customHeight="1">
      <c r="A12" s="357"/>
      <c r="B12" s="357"/>
      <c r="D12" s="357"/>
      <c r="F12" s="41" t="s">
        <v>331</v>
      </c>
      <c r="H12" s="105">
        <v>98581</v>
      </c>
      <c r="I12" s="107"/>
      <c r="J12" s="355">
        <v>91000121100</v>
      </c>
      <c r="K12" s="355"/>
      <c r="L12" s="293"/>
      <c r="M12" s="249">
        <v>7218750000</v>
      </c>
      <c r="N12" s="107"/>
      <c r="O12" s="105">
        <v>1000000</v>
      </c>
      <c r="Q12" s="108">
        <v>0.23</v>
      </c>
    </row>
  </sheetData>
  <mergeCells count="20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2:K12"/>
    <mergeCell ref="A7:B12"/>
    <mergeCell ref="D7:D12"/>
    <mergeCell ref="J10:K10"/>
    <mergeCell ref="J9:K9"/>
    <mergeCell ref="J7:K7"/>
    <mergeCell ref="J8:K8"/>
    <mergeCell ref="J11:K11"/>
  </mergeCells>
  <phoneticPr fontId="38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4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6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6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1:16" s="13" customFormat="1" ht="30" customHeight="1">
      <c r="A4" s="347" t="s">
        <v>60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6" s="13" customFormat="1" ht="30" customHeight="1">
      <c r="A5" s="347" t="s">
        <v>61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</row>
    <row r="6" spans="1:16" ht="9" customHeight="1"/>
    <row r="7" spans="1:16" ht="30" customHeight="1">
      <c r="C7" s="360" t="s">
        <v>369</v>
      </c>
      <c r="D7" s="360"/>
      <c r="E7" s="360"/>
      <c r="F7" s="360"/>
      <c r="G7" s="360"/>
      <c r="H7" s="360"/>
      <c r="I7" s="360"/>
      <c r="J7" s="360"/>
      <c r="K7" s="360"/>
      <c r="L7" s="360"/>
      <c r="M7" s="360"/>
    </row>
    <row r="8" spans="1:16" ht="42">
      <c r="A8" s="1" t="s">
        <v>62</v>
      </c>
      <c r="C8" s="17" t="s">
        <v>6</v>
      </c>
      <c r="E8" s="17" t="s">
        <v>63</v>
      </c>
      <c r="G8" s="28" t="s">
        <v>64</v>
      </c>
      <c r="I8" s="17" t="s">
        <v>65</v>
      </c>
      <c r="K8" s="28" t="s">
        <v>66</v>
      </c>
      <c r="M8" s="9" t="s">
        <v>128</v>
      </c>
    </row>
    <row r="9" spans="1:16" ht="30" customHeight="1">
      <c r="A9" s="290" t="s">
        <v>58</v>
      </c>
      <c r="B9" s="161"/>
      <c r="C9" s="24">
        <v>460891</v>
      </c>
      <c r="D9" s="23"/>
      <c r="E9" s="24">
        <v>738800</v>
      </c>
      <c r="F9" s="23"/>
      <c r="G9" s="24">
        <v>755000</v>
      </c>
      <c r="H9" s="23"/>
      <c r="I9" s="304">
        <v>2.1899999999999999E-2</v>
      </c>
      <c r="J9" s="23"/>
      <c r="K9" s="24">
        <f>C9*G9*(1-0.00054375)</f>
        <v>347783494841.65625</v>
      </c>
      <c r="L9" s="161"/>
      <c r="M9" s="10" t="s">
        <v>129</v>
      </c>
      <c r="N9" s="36"/>
    </row>
    <row r="10" spans="1:16" ht="30" customHeight="1">
      <c r="A10" s="290" t="s">
        <v>39</v>
      </c>
      <c r="B10" s="161"/>
      <c r="C10" s="24">
        <v>548413</v>
      </c>
      <c r="D10" s="23"/>
      <c r="E10" s="24">
        <v>716800</v>
      </c>
      <c r="F10" s="23"/>
      <c r="G10" s="24">
        <v>734000</v>
      </c>
      <c r="H10" s="23"/>
      <c r="I10" s="304">
        <v>2.4E-2</v>
      </c>
      <c r="J10" s="23"/>
      <c r="K10" s="24">
        <f t="shared" ref="K10:K11" si="0">C10*G10*(1-0.00054375)</f>
        <v>402316263516.53754</v>
      </c>
      <c r="L10" s="161"/>
      <c r="M10" s="10" t="s">
        <v>129</v>
      </c>
      <c r="N10" s="36"/>
    </row>
    <row r="11" spans="1:16" ht="30" customHeight="1">
      <c r="A11" s="290" t="s">
        <v>227</v>
      </c>
      <c r="B11" s="161"/>
      <c r="C11" s="24">
        <v>600000</v>
      </c>
      <c r="D11" s="23"/>
      <c r="E11" s="24">
        <v>950000</v>
      </c>
      <c r="F11" s="23"/>
      <c r="G11" s="24">
        <v>995584</v>
      </c>
      <c r="H11" s="23"/>
      <c r="I11" s="304">
        <v>4.8000000000000001E-2</v>
      </c>
      <c r="J11" s="23"/>
      <c r="K11" s="24">
        <f t="shared" si="0"/>
        <v>597025590720</v>
      </c>
      <c r="L11" s="161"/>
      <c r="M11" s="10" t="s">
        <v>129</v>
      </c>
      <c r="N11" s="36"/>
    </row>
    <row r="12" spans="1:16" ht="30" customHeight="1" thickBot="1">
      <c r="A12" s="11" t="s">
        <v>12</v>
      </c>
      <c r="B12" s="161"/>
      <c r="C12" s="292">
        <f>SUM(C9:C11)</f>
        <v>1609304</v>
      </c>
      <c r="D12" s="23"/>
      <c r="E12" s="24"/>
      <c r="F12" s="23"/>
      <c r="G12" s="24"/>
      <c r="H12" s="23"/>
      <c r="I12" s="291"/>
      <c r="J12" s="23"/>
      <c r="K12" s="292">
        <f>SUM(K9:K11)</f>
        <v>1347125349078.1938</v>
      </c>
      <c r="L12" s="161"/>
      <c r="M12" s="10"/>
      <c r="N12" s="36"/>
    </row>
    <row r="13" spans="1:16" ht="30" customHeight="1" thickTop="1">
      <c r="A13" s="1"/>
      <c r="B13" s="161"/>
      <c r="C13" s="24"/>
      <c r="D13" s="23"/>
      <c r="E13" s="24"/>
      <c r="F13" s="23"/>
      <c r="G13" s="24"/>
      <c r="H13" s="23"/>
      <c r="I13" s="291"/>
      <c r="J13" s="23"/>
      <c r="K13" s="24"/>
      <c r="L13" s="161"/>
      <c r="M13" s="10"/>
      <c r="N13" s="36"/>
      <c r="P13" s="98"/>
    </row>
    <row r="14" spans="1:16" ht="30" customHeight="1">
      <c r="P14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18"/>
    </row>
    <row r="2" spans="1:48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18"/>
    </row>
    <row r="3" spans="1:48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18"/>
    </row>
    <row r="4" spans="1:48" s="13" customFormat="1" ht="30" customHeight="1">
      <c r="A4" s="347" t="s">
        <v>161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</row>
    <row r="5" spans="1:48" ht="30" customHeight="1">
      <c r="H5" s="348" t="s">
        <v>311</v>
      </c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B5" s="348" t="s">
        <v>369</v>
      </c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348"/>
      <c r="AQ5" s="348"/>
      <c r="AR5" s="348"/>
    </row>
    <row r="6" spans="1:48" ht="36.75" customHeight="1">
      <c r="A6" s="348" t="s">
        <v>13</v>
      </c>
      <c r="B6" s="348"/>
      <c r="C6" s="348"/>
      <c r="D6" s="348"/>
      <c r="E6" s="348"/>
      <c r="F6" s="348"/>
      <c r="H6" s="348" t="s">
        <v>14</v>
      </c>
      <c r="I6" s="348"/>
      <c r="J6" s="348"/>
      <c r="L6" s="348" t="s">
        <v>15</v>
      </c>
      <c r="M6" s="348"/>
      <c r="N6" s="348"/>
      <c r="P6" s="348" t="s">
        <v>16</v>
      </c>
      <c r="Q6" s="348"/>
      <c r="R6" s="348"/>
      <c r="S6" s="348"/>
      <c r="T6" s="348"/>
      <c r="V6" s="348" t="s">
        <v>17</v>
      </c>
      <c r="W6" s="348"/>
      <c r="X6" s="348"/>
      <c r="Y6" s="348"/>
      <c r="Z6" s="348"/>
      <c r="AB6" s="348" t="s">
        <v>14</v>
      </c>
      <c r="AC6" s="348"/>
      <c r="AD6" s="348"/>
      <c r="AE6" s="348"/>
      <c r="AF6" s="348"/>
      <c r="AH6" s="348" t="s">
        <v>15</v>
      </c>
      <c r="AI6" s="348"/>
      <c r="AJ6" s="348"/>
      <c r="AL6" s="348" t="s">
        <v>16</v>
      </c>
      <c r="AM6" s="348"/>
      <c r="AN6" s="348"/>
      <c r="AP6" s="348" t="s">
        <v>17</v>
      </c>
      <c r="AQ6" s="348"/>
      <c r="AR6" s="348"/>
    </row>
    <row r="7" spans="1:48" ht="38.25" customHeight="1">
      <c r="A7" s="361"/>
      <c r="B7" s="361"/>
      <c r="C7" s="361"/>
      <c r="D7" s="361"/>
      <c r="E7" s="361"/>
      <c r="F7" s="361"/>
      <c r="H7" s="362"/>
      <c r="I7" s="362"/>
      <c r="J7" s="362"/>
      <c r="K7" s="14"/>
      <c r="L7" s="362"/>
      <c r="M7" s="362"/>
      <c r="N7" s="362"/>
      <c r="O7" s="14"/>
      <c r="P7" s="361"/>
      <c r="Q7" s="361"/>
      <c r="R7" s="361"/>
      <c r="S7" s="361"/>
      <c r="T7" s="361"/>
      <c r="U7" s="14"/>
      <c r="V7" s="365"/>
      <c r="W7" s="365"/>
      <c r="X7" s="365"/>
      <c r="Y7" s="365"/>
      <c r="Z7" s="365"/>
      <c r="AA7" s="14"/>
      <c r="AB7" s="362"/>
      <c r="AC7" s="362"/>
      <c r="AD7" s="362"/>
      <c r="AE7" s="362"/>
      <c r="AF7" s="362"/>
      <c r="AG7" s="14"/>
      <c r="AH7" s="362"/>
      <c r="AI7" s="362"/>
      <c r="AJ7" s="362"/>
      <c r="AK7" s="14"/>
      <c r="AL7" s="361"/>
      <c r="AM7" s="361"/>
      <c r="AN7" s="361"/>
      <c r="AO7" s="14"/>
      <c r="AP7" s="365"/>
      <c r="AQ7" s="365"/>
      <c r="AR7" s="365"/>
    </row>
    <row r="8" spans="1:48" s="13" customFormat="1" ht="30" customHeight="1">
      <c r="A8" s="363" t="s">
        <v>18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</row>
    <row r="9" spans="1:48" ht="30" customHeight="1">
      <c r="B9" s="348" t="s">
        <v>311</v>
      </c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X9" s="348" t="s">
        <v>369</v>
      </c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8"/>
      <c r="AQ9" s="348"/>
      <c r="AR9" s="348"/>
      <c r="AS9" s="348"/>
      <c r="AT9" s="348"/>
      <c r="AU9" s="348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4" t="s">
        <v>21</v>
      </c>
      <c r="G10" s="364"/>
      <c r="H10" s="364"/>
      <c r="I10" s="26"/>
      <c r="J10" s="349" t="s">
        <v>22</v>
      </c>
      <c r="K10" s="349"/>
      <c r="L10" s="349"/>
      <c r="M10" s="26"/>
      <c r="N10" s="349" t="s">
        <v>15</v>
      </c>
      <c r="O10" s="349"/>
      <c r="P10" s="349"/>
      <c r="Q10" s="26"/>
      <c r="R10" s="349" t="s">
        <v>16</v>
      </c>
      <c r="S10" s="349"/>
      <c r="T10" s="349"/>
      <c r="U10" s="349"/>
      <c r="V10" s="349"/>
      <c r="X10" s="349" t="s">
        <v>19</v>
      </c>
      <c r="Y10" s="349"/>
      <c r="Z10" s="349"/>
      <c r="AA10" s="349"/>
      <c r="AB10" s="349"/>
      <c r="AC10" s="26"/>
      <c r="AD10" s="349" t="s">
        <v>20</v>
      </c>
      <c r="AE10" s="349"/>
      <c r="AF10" s="349"/>
      <c r="AG10" s="349"/>
      <c r="AH10" s="349"/>
      <c r="AI10" s="26"/>
      <c r="AJ10" s="364" t="s">
        <v>21</v>
      </c>
      <c r="AK10" s="364"/>
      <c r="AL10" s="364"/>
      <c r="AM10" s="26"/>
      <c r="AN10" s="349" t="s">
        <v>22</v>
      </c>
      <c r="AO10" s="349"/>
      <c r="AP10" s="349"/>
      <c r="AQ10" s="26"/>
      <c r="AR10" s="349" t="s">
        <v>15</v>
      </c>
      <c r="AS10" s="349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1" t="s">
        <v>23</v>
      </c>
      <c r="G11" s="361"/>
      <c r="H11" s="361"/>
      <c r="I11" s="14"/>
      <c r="J11" s="362"/>
      <c r="K11" s="362"/>
      <c r="L11" s="362"/>
      <c r="M11" s="14"/>
      <c r="N11" s="362"/>
      <c r="O11" s="362"/>
      <c r="P11" s="362"/>
      <c r="Q11" s="14"/>
      <c r="R11" s="361"/>
      <c r="S11" s="361"/>
      <c r="T11" s="361"/>
      <c r="U11" s="361"/>
      <c r="V11" s="361"/>
      <c r="W11" s="14"/>
      <c r="X11" s="361"/>
      <c r="Y11" s="361"/>
      <c r="Z11" s="361"/>
      <c r="AA11" s="361"/>
      <c r="AB11" s="361"/>
      <c r="AC11" s="14"/>
      <c r="AD11" s="361"/>
      <c r="AE11" s="361"/>
      <c r="AF11" s="361"/>
      <c r="AG11" s="361"/>
      <c r="AH11" s="361"/>
      <c r="AI11" s="14"/>
      <c r="AJ11" s="361"/>
      <c r="AK11" s="361"/>
      <c r="AL11" s="361"/>
      <c r="AM11" s="14"/>
      <c r="AN11" s="362"/>
      <c r="AO11" s="362"/>
      <c r="AP11" s="362"/>
      <c r="AQ11" s="14"/>
      <c r="AR11" s="362"/>
      <c r="AS11" s="362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55"/>
  <sheetViews>
    <sheetView rightToLeft="1" view="pageBreakPreview" topLeftCell="A7" zoomScaleNormal="100" zoomScaleSheetLayoutView="100" workbookViewId="0">
      <selection activeCell="Y25" sqref="Y25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710937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4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4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4" s="13" customFormat="1" ht="30" customHeight="1">
      <c r="A4" s="347" t="s">
        <v>137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D4" s="44"/>
      <c r="AE4" s="115"/>
      <c r="AF4" s="115"/>
      <c r="AG4" s="115"/>
    </row>
    <row r="5" spans="1:34" ht="30" customHeight="1">
      <c r="D5" s="117"/>
      <c r="E5" s="348" t="s">
        <v>311</v>
      </c>
      <c r="F5" s="348"/>
      <c r="G5" s="348"/>
      <c r="H5" s="348"/>
      <c r="I5" s="348"/>
      <c r="K5" s="368" t="s">
        <v>2</v>
      </c>
      <c r="L5" s="368"/>
      <c r="M5" s="368"/>
      <c r="N5" s="368"/>
      <c r="O5" s="368"/>
      <c r="P5" s="368"/>
      <c r="Q5" s="368"/>
      <c r="S5" s="348" t="s">
        <v>369</v>
      </c>
      <c r="T5" s="348"/>
      <c r="U5" s="348"/>
      <c r="V5" s="348"/>
      <c r="W5" s="348"/>
      <c r="X5" s="348"/>
      <c r="Y5" s="348"/>
      <c r="Z5" s="348"/>
      <c r="AA5" s="348"/>
    </row>
    <row r="6" spans="1:34" ht="30" customHeight="1">
      <c r="D6" s="339" t="s">
        <v>27</v>
      </c>
      <c r="E6" s="339"/>
      <c r="F6" s="26"/>
      <c r="G6" s="344" t="s">
        <v>7</v>
      </c>
      <c r="H6" s="26"/>
      <c r="I6" s="344" t="s">
        <v>8</v>
      </c>
      <c r="K6" s="349" t="s">
        <v>24</v>
      </c>
      <c r="L6" s="349"/>
      <c r="M6" s="349"/>
      <c r="N6" s="26"/>
      <c r="O6" s="349" t="s">
        <v>25</v>
      </c>
      <c r="P6" s="349"/>
      <c r="Q6" s="349"/>
      <c r="S6" s="344" t="s">
        <v>6</v>
      </c>
      <c r="T6" s="26"/>
      <c r="U6" s="342" t="s">
        <v>157</v>
      </c>
      <c r="V6" s="79"/>
      <c r="W6" s="340" t="s">
        <v>7</v>
      </c>
      <c r="X6" s="79"/>
      <c r="Y6" s="340" t="s">
        <v>8</v>
      </c>
      <c r="Z6" s="79"/>
      <c r="AA6" s="342" t="s">
        <v>11</v>
      </c>
    </row>
    <row r="7" spans="1:34" ht="30" customHeight="1">
      <c r="A7" s="348" t="s">
        <v>26</v>
      </c>
      <c r="B7" s="348"/>
      <c r="D7" s="339"/>
      <c r="E7" s="339"/>
      <c r="G7" s="345"/>
      <c r="I7" s="345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45"/>
      <c r="U7" s="343"/>
      <c r="W7" s="341"/>
      <c r="Y7" s="341"/>
      <c r="AA7" s="343"/>
    </row>
    <row r="8" spans="1:34" ht="30" customHeight="1">
      <c r="A8" s="369" t="s">
        <v>178</v>
      </c>
      <c r="B8" s="369"/>
      <c r="C8" s="161"/>
      <c r="D8" s="370">
        <v>4945156</v>
      </c>
      <c r="E8" s="370"/>
      <c r="F8" s="167"/>
      <c r="G8" s="168">
        <v>55824132581</v>
      </c>
      <c r="H8" s="167"/>
      <c r="I8" s="168">
        <v>65140725610.263603</v>
      </c>
      <c r="J8" s="167"/>
      <c r="K8" s="168">
        <v>5000000</v>
      </c>
      <c r="L8" s="167"/>
      <c r="M8" s="168">
        <v>80380049000</v>
      </c>
      <c r="N8" s="167"/>
      <c r="O8" s="330">
        <v>-4945156</v>
      </c>
      <c r="P8" s="167"/>
      <c r="Q8" s="168">
        <v>70059706407</v>
      </c>
      <c r="R8" s="167"/>
      <c r="S8" s="168">
        <f>D8+K8+O8</f>
        <v>5000000</v>
      </c>
      <c r="T8" s="167"/>
      <c r="U8" s="24">
        <v>16800</v>
      </c>
      <c r="V8" s="167"/>
      <c r="W8" s="168">
        <v>80380049000</v>
      </c>
      <c r="X8" s="167"/>
      <c r="Y8" s="168">
        <v>83806800000</v>
      </c>
      <c r="Z8" s="167"/>
      <c r="AA8" s="170">
        <f t="shared" ref="AA8:AA52" si="0">Y8/19313403586545</f>
        <v>4.3393076535916944E-3</v>
      </c>
      <c r="AE8" s="171"/>
      <c r="AF8" s="171"/>
      <c r="AG8" s="171"/>
      <c r="AH8" s="172"/>
    </row>
    <row r="9" spans="1:34" ht="30" customHeight="1">
      <c r="A9" s="369" t="s">
        <v>191</v>
      </c>
      <c r="B9" s="369"/>
      <c r="C9" s="161"/>
      <c r="D9" s="367">
        <v>8813094</v>
      </c>
      <c r="E9" s="367"/>
      <c r="F9" s="167"/>
      <c r="G9" s="168">
        <v>87077206428</v>
      </c>
      <c r="H9" s="167"/>
      <c r="I9" s="168">
        <v>114262746369.981</v>
      </c>
      <c r="J9" s="167"/>
      <c r="K9" s="168">
        <v>7549900</v>
      </c>
      <c r="L9" s="167"/>
      <c r="M9" s="168">
        <v>101076575623</v>
      </c>
      <c r="N9" s="167"/>
      <c r="O9" s="330">
        <v>0</v>
      </c>
      <c r="P9" s="167"/>
      <c r="Q9" s="168">
        <v>0</v>
      </c>
      <c r="R9" s="167"/>
      <c r="S9" s="168">
        <f t="shared" ref="S9:S52" si="1">D9+K9+O9</f>
        <v>16362994</v>
      </c>
      <c r="T9" s="167"/>
      <c r="U9" s="24">
        <v>14150</v>
      </c>
      <c r="V9" s="167"/>
      <c r="W9" s="168">
        <v>188153782051</v>
      </c>
      <c r="X9" s="167"/>
      <c r="Y9" s="168">
        <v>231003831460</v>
      </c>
      <c r="Z9" s="167"/>
      <c r="AA9" s="170">
        <f t="shared" si="0"/>
        <v>1.1960803823357817E-2</v>
      </c>
      <c r="AE9" s="171"/>
      <c r="AF9" s="171"/>
      <c r="AG9" s="171"/>
      <c r="AH9" s="172"/>
    </row>
    <row r="10" spans="1:34" ht="30" customHeight="1">
      <c r="A10" s="369" t="s">
        <v>179</v>
      </c>
      <c r="B10" s="369"/>
      <c r="C10" s="161"/>
      <c r="D10" s="367">
        <v>740000</v>
      </c>
      <c r="E10" s="367"/>
      <c r="F10" s="24"/>
      <c r="G10" s="168">
        <v>10023814152</v>
      </c>
      <c r="H10" s="168"/>
      <c r="I10" s="168">
        <v>14382045040</v>
      </c>
      <c r="J10" s="168"/>
      <c r="K10" s="168">
        <v>0</v>
      </c>
      <c r="L10" s="167"/>
      <c r="M10" s="168">
        <v>0</v>
      </c>
      <c r="N10" s="167"/>
      <c r="O10" s="330">
        <v>-51763</v>
      </c>
      <c r="P10" s="167"/>
      <c r="Q10" s="168">
        <v>1023066557</v>
      </c>
      <c r="R10" s="167"/>
      <c r="S10" s="168">
        <f t="shared" si="1"/>
        <v>688237</v>
      </c>
      <c r="T10" s="167"/>
      <c r="U10" s="24">
        <v>23880</v>
      </c>
      <c r="V10" s="167"/>
      <c r="W10" s="168">
        <v>9322648353</v>
      </c>
      <c r="X10" s="167"/>
      <c r="Y10" s="168">
        <v>16397298831</v>
      </c>
      <c r="Z10" s="167"/>
      <c r="AA10" s="170">
        <f t="shared" si="0"/>
        <v>8.4901134890711066E-4</v>
      </c>
      <c r="AC10" s="86"/>
      <c r="AE10" s="171"/>
      <c r="AF10" s="171"/>
      <c r="AG10" s="171"/>
    </row>
    <row r="11" spans="1:34" ht="30" customHeight="1">
      <c r="A11" s="369" t="s">
        <v>164</v>
      </c>
      <c r="B11" s="369"/>
      <c r="C11" s="24"/>
      <c r="D11" s="367">
        <v>512000</v>
      </c>
      <c r="E11" s="367"/>
      <c r="F11" s="24"/>
      <c r="G11" s="168">
        <v>9988917716</v>
      </c>
      <c r="H11" s="168"/>
      <c r="I11" s="168">
        <v>14446057472</v>
      </c>
      <c r="J11" s="168"/>
      <c r="K11" s="168">
        <v>0</v>
      </c>
      <c r="L11" s="167"/>
      <c r="M11" s="168">
        <v>0</v>
      </c>
      <c r="N11" s="167"/>
      <c r="O11" s="330">
        <v>-512000</v>
      </c>
      <c r="P11" s="168"/>
      <c r="Q11" s="168">
        <v>14763782462</v>
      </c>
      <c r="R11" s="168"/>
      <c r="S11" s="168">
        <f t="shared" si="1"/>
        <v>0</v>
      </c>
      <c r="T11" s="167"/>
      <c r="U11" s="24">
        <v>0</v>
      </c>
      <c r="V11" s="167"/>
      <c r="W11" s="168">
        <v>0</v>
      </c>
      <c r="X11" s="167"/>
      <c r="Y11" s="168">
        <v>0</v>
      </c>
      <c r="Z11" s="167"/>
      <c r="AA11" s="170">
        <f t="shared" si="0"/>
        <v>0</v>
      </c>
      <c r="AC11" s="43"/>
      <c r="AE11" s="171"/>
      <c r="AF11" s="171"/>
      <c r="AG11" s="171"/>
    </row>
    <row r="12" spans="1:34" ht="30" customHeight="1">
      <c r="A12" s="369" t="s">
        <v>165</v>
      </c>
      <c r="B12" s="369"/>
      <c r="C12" s="24"/>
      <c r="D12" s="367">
        <v>7852928</v>
      </c>
      <c r="E12" s="367"/>
      <c r="F12" s="168"/>
      <c r="G12" s="168">
        <v>236517522431</v>
      </c>
      <c r="H12" s="168"/>
      <c r="I12" s="168">
        <v>255290095231.92001</v>
      </c>
      <c r="J12" s="168"/>
      <c r="K12" s="168">
        <v>0</v>
      </c>
      <c r="L12" s="167"/>
      <c r="M12" s="168">
        <v>0</v>
      </c>
      <c r="N12" s="167"/>
      <c r="O12" s="330">
        <v>-7796408</v>
      </c>
      <c r="P12" s="168"/>
      <c r="Q12" s="168">
        <v>256979604036</v>
      </c>
      <c r="R12" s="168"/>
      <c r="S12" s="168">
        <f t="shared" si="1"/>
        <v>56520</v>
      </c>
      <c r="T12" s="167"/>
      <c r="U12" s="24">
        <v>33560</v>
      </c>
      <c r="V12" s="167"/>
      <c r="W12" s="168">
        <v>1702291218</v>
      </c>
      <c r="X12" s="167"/>
      <c r="Y12" s="168">
        <v>1894416476</v>
      </c>
      <c r="Z12" s="167"/>
      <c r="AA12" s="170">
        <f t="shared" si="0"/>
        <v>9.8088173195934062E-5</v>
      </c>
      <c r="AC12" s="43"/>
      <c r="AE12" s="171"/>
      <c r="AF12" s="171"/>
      <c r="AG12" s="171"/>
    </row>
    <row r="13" spans="1:34" ht="30" customHeight="1">
      <c r="A13" s="369" t="s">
        <v>174</v>
      </c>
      <c r="B13" s="369"/>
      <c r="C13" s="24"/>
      <c r="D13" s="367">
        <v>1504778</v>
      </c>
      <c r="E13" s="367"/>
      <c r="F13" s="168"/>
      <c r="G13" s="168">
        <v>27962291662</v>
      </c>
      <c r="H13" s="168"/>
      <c r="I13" s="168">
        <v>30927130418.360001</v>
      </c>
      <c r="J13" s="168"/>
      <c r="K13" s="168">
        <v>0</v>
      </c>
      <c r="L13" s="167"/>
      <c r="M13" s="168">
        <v>0</v>
      </c>
      <c r="N13" s="167"/>
      <c r="O13" s="330">
        <v>0</v>
      </c>
      <c r="P13" s="168"/>
      <c r="Q13" s="168">
        <v>0</v>
      </c>
      <c r="R13" s="168"/>
      <c r="S13" s="168">
        <f t="shared" si="1"/>
        <v>1504778</v>
      </c>
      <c r="T13" s="167"/>
      <c r="U13" s="24">
        <v>25200</v>
      </c>
      <c r="V13" s="167"/>
      <c r="W13" s="168">
        <v>27962291662</v>
      </c>
      <c r="X13" s="167"/>
      <c r="Y13" s="168">
        <v>37833188667</v>
      </c>
      <c r="Z13" s="167"/>
      <c r="AA13" s="170">
        <f t="shared" si="0"/>
        <v>1.9589084077007075E-3</v>
      </c>
      <c r="AC13" s="43"/>
      <c r="AE13" s="171"/>
      <c r="AF13" s="171"/>
      <c r="AG13" s="171"/>
    </row>
    <row r="14" spans="1:34" ht="30" customHeight="1">
      <c r="A14" s="369" t="s">
        <v>182</v>
      </c>
      <c r="B14" s="369"/>
      <c r="C14" s="24"/>
      <c r="D14" s="367">
        <v>4910608</v>
      </c>
      <c r="E14" s="367"/>
      <c r="F14" s="168"/>
      <c r="G14" s="168">
        <v>63665032603</v>
      </c>
      <c r="H14" s="168"/>
      <c r="I14" s="168">
        <v>75939360824.800003</v>
      </c>
      <c r="J14" s="168"/>
      <c r="K14" s="168">
        <v>0</v>
      </c>
      <c r="L14" s="167"/>
      <c r="M14" s="168">
        <v>0</v>
      </c>
      <c r="N14" s="167"/>
      <c r="O14" s="330">
        <v>0</v>
      </c>
      <c r="P14" s="168"/>
      <c r="Q14" s="168">
        <v>0</v>
      </c>
      <c r="R14" s="168"/>
      <c r="S14" s="168">
        <f t="shared" si="1"/>
        <v>4910608</v>
      </c>
      <c r="T14" s="167"/>
      <c r="U14" s="24">
        <v>18978</v>
      </c>
      <c r="V14" s="167"/>
      <c r="W14" s="168">
        <v>63665032603</v>
      </c>
      <c r="X14" s="167"/>
      <c r="Y14" s="168">
        <v>92979173531</v>
      </c>
      <c r="Z14" s="167"/>
      <c r="AA14" s="170">
        <f t="shared" si="0"/>
        <v>4.8142303408279354E-3</v>
      </c>
      <c r="AC14" s="43"/>
      <c r="AE14" s="171"/>
      <c r="AF14" s="171"/>
      <c r="AG14" s="171"/>
    </row>
    <row r="15" spans="1:34" ht="30" customHeight="1">
      <c r="A15" s="335" t="s">
        <v>198</v>
      </c>
      <c r="B15" s="335"/>
      <c r="C15" s="161"/>
      <c r="D15" s="367">
        <v>1694000</v>
      </c>
      <c r="E15" s="367"/>
      <c r="F15" s="168"/>
      <c r="G15" s="168">
        <v>20012387472</v>
      </c>
      <c r="H15" s="168"/>
      <c r="I15" s="168">
        <v>22309370160</v>
      </c>
      <c r="J15" s="168"/>
      <c r="K15" s="168">
        <v>0</v>
      </c>
      <c r="L15" s="167"/>
      <c r="M15" s="168">
        <v>0</v>
      </c>
      <c r="N15" s="167"/>
      <c r="O15" s="330">
        <v>0</v>
      </c>
      <c r="P15" s="168"/>
      <c r="Q15" s="168">
        <v>0</v>
      </c>
      <c r="R15" s="168"/>
      <c r="S15" s="168">
        <f t="shared" si="1"/>
        <v>1694000</v>
      </c>
      <c r="T15" s="167"/>
      <c r="U15" s="24">
        <v>16070</v>
      </c>
      <c r="V15" s="167"/>
      <c r="W15" s="168">
        <v>20012387472</v>
      </c>
      <c r="X15" s="167"/>
      <c r="Y15" s="168">
        <v>27159968066</v>
      </c>
      <c r="Z15" s="167"/>
      <c r="AA15" s="170">
        <f t="shared" si="0"/>
        <v>1.4062755921965737E-3</v>
      </c>
      <c r="AC15" s="43"/>
    </row>
    <row r="16" spans="1:34" ht="30" customHeight="1">
      <c r="A16" s="369" t="s">
        <v>199</v>
      </c>
      <c r="B16" s="369"/>
      <c r="C16" s="161"/>
      <c r="D16" s="367">
        <v>4000000</v>
      </c>
      <c r="E16" s="367"/>
      <c r="F16" s="168"/>
      <c r="G16" s="168">
        <v>40251878398</v>
      </c>
      <c r="H16" s="168"/>
      <c r="I16" s="168">
        <v>40272120000</v>
      </c>
      <c r="J16" s="168"/>
      <c r="K16" s="168">
        <v>0</v>
      </c>
      <c r="L16" s="167"/>
      <c r="M16" s="168">
        <v>0</v>
      </c>
      <c r="N16" s="167"/>
      <c r="O16" s="330">
        <v>0</v>
      </c>
      <c r="P16" s="168"/>
      <c r="Q16" s="168">
        <v>0</v>
      </c>
      <c r="R16" s="168"/>
      <c r="S16" s="168">
        <f t="shared" si="1"/>
        <v>4000000</v>
      </c>
      <c r="T16" s="167"/>
      <c r="U16" s="24">
        <v>12230</v>
      </c>
      <c r="V16" s="167"/>
      <c r="W16" s="168">
        <v>40251878398</v>
      </c>
      <c r="X16" s="167"/>
      <c r="Y16" s="168">
        <v>48861907500</v>
      </c>
      <c r="Z16" s="167"/>
      <c r="AA16" s="170">
        <f t="shared" si="0"/>
        <v>2.5299480374365736E-3</v>
      </c>
      <c r="AC16" s="43"/>
    </row>
    <row r="17" spans="1:29" ht="30" customHeight="1">
      <c r="A17" s="369" t="s">
        <v>200</v>
      </c>
      <c r="B17" s="369"/>
      <c r="C17" s="161"/>
      <c r="D17" s="367">
        <v>2204877</v>
      </c>
      <c r="E17" s="367"/>
      <c r="F17" s="168"/>
      <c r="G17" s="168">
        <v>60019767119</v>
      </c>
      <c r="H17" s="168"/>
      <c r="I17" s="168">
        <v>85864992444.923996</v>
      </c>
      <c r="J17" s="168"/>
      <c r="K17" s="168">
        <v>370715</v>
      </c>
      <c r="L17" s="167"/>
      <c r="M17" s="168">
        <v>15917137989</v>
      </c>
      <c r="N17" s="167"/>
      <c r="O17" s="330">
        <v>-2561385</v>
      </c>
      <c r="P17" s="168"/>
      <c r="Q17" s="168">
        <v>102747709559</v>
      </c>
      <c r="R17" s="168"/>
      <c r="S17" s="168">
        <f t="shared" si="1"/>
        <v>14207</v>
      </c>
      <c r="T17" s="167"/>
      <c r="U17" s="24">
        <v>44903</v>
      </c>
      <c r="V17" s="167"/>
      <c r="W17" s="168">
        <v>625963577</v>
      </c>
      <c r="X17" s="167"/>
      <c r="Y17" s="168">
        <v>637171397</v>
      </c>
      <c r="Z17" s="167"/>
      <c r="AA17" s="170">
        <f t="shared" si="0"/>
        <v>3.2991150117315208E-5</v>
      </c>
      <c r="AC17" s="43"/>
    </row>
    <row r="18" spans="1:29" ht="30" customHeight="1">
      <c r="A18" s="335" t="s">
        <v>284</v>
      </c>
      <c r="B18" s="335"/>
      <c r="C18" s="161"/>
      <c r="D18" s="367">
        <v>2000000</v>
      </c>
      <c r="E18" s="367"/>
      <c r="F18" s="168"/>
      <c r="G18" s="168">
        <v>20023200000</v>
      </c>
      <c r="H18" s="168"/>
      <c r="I18" s="168">
        <v>20632436000</v>
      </c>
      <c r="J18" s="168"/>
      <c r="K18" s="168">
        <v>0</v>
      </c>
      <c r="L18" s="167"/>
      <c r="M18" s="168">
        <v>0</v>
      </c>
      <c r="N18" s="167"/>
      <c r="O18" s="330">
        <v>-2000000</v>
      </c>
      <c r="P18" s="168"/>
      <c r="Q18" s="168">
        <v>20672344000</v>
      </c>
      <c r="R18" s="168"/>
      <c r="S18" s="168">
        <f t="shared" si="1"/>
        <v>0</v>
      </c>
      <c r="T18" s="167"/>
      <c r="U18" s="24">
        <v>0</v>
      </c>
      <c r="V18" s="167"/>
      <c r="W18" s="168">
        <v>0</v>
      </c>
      <c r="X18" s="167"/>
      <c r="Y18" s="168">
        <v>0</v>
      </c>
      <c r="Z18" s="167"/>
      <c r="AA18" s="170">
        <f t="shared" si="0"/>
        <v>0</v>
      </c>
      <c r="AC18" s="43"/>
    </row>
    <row r="19" spans="1:29" ht="30" customHeight="1">
      <c r="A19" s="335" t="s">
        <v>303</v>
      </c>
      <c r="B19" s="335"/>
      <c r="C19" s="161"/>
      <c r="D19" s="367">
        <v>11253751</v>
      </c>
      <c r="E19" s="367"/>
      <c r="F19" s="168"/>
      <c r="G19" s="168">
        <v>399891163116</v>
      </c>
      <c r="H19" s="168"/>
      <c r="I19" s="168">
        <v>413753473620</v>
      </c>
      <c r="J19" s="168"/>
      <c r="K19" s="168">
        <v>412977</v>
      </c>
      <c r="L19" s="167"/>
      <c r="M19" s="168">
        <v>16773383191</v>
      </c>
      <c r="N19" s="167"/>
      <c r="O19" s="330">
        <v>-361438</v>
      </c>
      <c r="P19" s="168"/>
      <c r="Q19" s="168">
        <v>14865604265</v>
      </c>
      <c r="R19" s="168"/>
      <c r="S19" s="168">
        <f t="shared" si="1"/>
        <v>11305290</v>
      </c>
      <c r="T19" s="167"/>
      <c r="U19" s="24">
        <v>42410</v>
      </c>
      <c r="V19" s="167"/>
      <c r="W19" s="168">
        <v>403790666363</v>
      </c>
      <c r="X19" s="167"/>
      <c r="Y19" s="168">
        <v>478882000081</v>
      </c>
      <c r="Z19" s="167"/>
      <c r="AA19" s="170">
        <f t="shared" si="0"/>
        <v>2.4795318853825486E-2</v>
      </c>
      <c r="AC19" s="43"/>
    </row>
    <row r="20" spans="1:29" ht="30" customHeight="1">
      <c r="A20" s="335" t="s">
        <v>304</v>
      </c>
      <c r="B20" s="335"/>
      <c r="C20" s="161"/>
      <c r="D20" s="367">
        <v>2500000</v>
      </c>
      <c r="E20" s="367"/>
      <c r="F20" s="168"/>
      <c r="G20" s="168">
        <v>25023200000</v>
      </c>
      <c r="H20" s="168"/>
      <c r="I20" s="168">
        <v>27142390000</v>
      </c>
      <c r="J20" s="168"/>
      <c r="K20" s="168">
        <v>1478918</v>
      </c>
      <c r="L20" s="167"/>
      <c r="M20" s="168">
        <v>17718455485</v>
      </c>
      <c r="N20" s="167"/>
      <c r="O20" s="330">
        <v>-1438161</v>
      </c>
      <c r="P20" s="168"/>
      <c r="Q20" s="168">
        <v>17502391759</v>
      </c>
      <c r="R20" s="168"/>
      <c r="S20" s="168">
        <f t="shared" si="1"/>
        <v>2540757</v>
      </c>
      <c r="T20" s="167"/>
      <c r="U20" s="24">
        <v>12540</v>
      </c>
      <c r="V20" s="167"/>
      <c r="W20" s="168">
        <v>27497306714</v>
      </c>
      <c r="X20" s="167"/>
      <c r="Y20" s="168">
        <v>31822859469</v>
      </c>
      <c r="Z20" s="167"/>
      <c r="AA20" s="170">
        <f t="shared" si="0"/>
        <v>1.6477085111590542E-3</v>
      </c>
      <c r="AC20" s="43"/>
    </row>
    <row r="21" spans="1:29" ht="30" customHeight="1">
      <c r="A21" s="335" t="s">
        <v>305</v>
      </c>
      <c r="B21" s="335"/>
      <c r="C21" s="161"/>
      <c r="D21" s="367">
        <v>480000</v>
      </c>
      <c r="E21" s="367"/>
      <c r="F21" s="168"/>
      <c r="G21" s="168">
        <v>20242577646</v>
      </c>
      <c r="H21" s="168"/>
      <c r="I21" s="168">
        <v>22061174780</v>
      </c>
      <c r="J21" s="168"/>
      <c r="K21" s="168">
        <v>2515768</v>
      </c>
      <c r="L21" s="167"/>
      <c r="M21" s="168">
        <v>134742652510</v>
      </c>
      <c r="N21" s="167"/>
      <c r="O21" s="330">
        <v>-893596</v>
      </c>
      <c r="P21" s="168"/>
      <c r="Q21" s="168">
        <v>44396209606</v>
      </c>
      <c r="R21" s="168"/>
      <c r="S21" s="168">
        <f t="shared" si="1"/>
        <v>2102172</v>
      </c>
      <c r="T21" s="167"/>
      <c r="U21" s="24">
        <v>53841</v>
      </c>
      <c r="V21" s="167"/>
      <c r="W21" s="168">
        <v>113005917040</v>
      </c>
      <c r="X21" s="167"/>
      <c r="Y21" s="168">
        <v>113047223001</v>
      </c>
      <c r="Z21" s="167"/>
      <c r="AA21" s="170">
        <f t="shared" si="0"/>
        <v>5.8533040276627472E-3</v>
      </c>
      <c r="AC21" s="43"/>
    </row>
    <row r="22" spans="1:29" ht="30" customHeight="1">
      <c r="A22" s="335" t="s">
        <v>306</v>
      </c>
      <c r="B22" s="335"/>
      <c r="C22" s="161"/>
      <c r="D22" s="367">
        <v>3000000</v>
      </c>
      <c r="E22" s="367"/>
      <c r="F22" s="168"/>
      <c r="G22" s="168">
        <v>45643568886</v>
      </c>
      <c r="H22" s="168"/>
      <c r="I22" s="168">
        <v>49236495000</v>
      </c>
      <c r="J22" s="168"/>
      <c r="K22" s="168">
        <v>0</v>
      </c>
      <c r="L22" s="167"/>
      <c r="M22" s="168">
        <v>0</v>
      </c>
      <c r="N22" s="167"/>
      <c r="O22" s="330">
        <v>0</v>
      </c>
      <c r="P22" s="168"/>
      <c r="Q22" s="168">
        <v>0</v>
      </c>
      <c r="R22" s="168"/>
      <c r="S22" s="168">
        <f t="shared" si="1"/>
        <v>3000000</v>
      </c>
      <c r="T22" s="167"/>
      <c r="U22" s="24">
        <v>18920</v>
      </c>
      <c r="V22" s="167"/>
      <c r="W22" s="168">
        <v>45643568886</v>
      </c>
      <c r="X22" s="167"/>
      <c r="Y22" s="168">
        <v>56629452000</v>
      </c>
      <c r="Z22" s="167"/>
      <c r="AA22" s="170">
        <f t="shared" si="0"/>
        <v>2.9321321716412451E-3</v>
      </c>
      <c r="AC22" s="43"/>
    </row>
    <row r="23" spans="1:29" ht="30" customHeight="1">
      <c r="A23" s="335" t="s">
        <v>307</v>
      </c>
      <c r="B23" s="335"/>
      <c r="C23" s="161"/>
      <c r="D23" s="367">
        <v>10000000</v>
      </c>
      <c r="E23" s="367"/>
      <c r="F23" s="168"/>
      <c r="G23" s="168">
        <v>100120000000</v>
      </c>
      <c r="H23" s="168"/>
      <c r="I23" s="168">
        <v>109188816000</v>
      </c>
      <c r="J23" s="168"/>
      <c r="K23" s="168">
        <v>0</v>
      </c>
      <c r="L23" s="167"/>
      <c r="M23" s="168">
        <v>0</v>
      </c>
      <c r="N23" s="167"/>
      <c r="O23" s="330">
        <v>0</v>
      </c>
      <c r="P23" s="168"/>
      <c r="Q23" s="168">
        <v>0</v>
      </c>
      <c r="R23" s="168"/>
      <c r="S23" s="168">
        <f t="shared" si="1"/>
        <v>10000000</v>
      </c>
      <c r="T23" s="167"/>
      <c r="U23" s="24">
        <v>12721</v>
      </c>
      <c r="V23" s="167"/>
      <c r="W23" s="168">
        <v>100120000000</v>
      </c>
      <c r="X23" s="167"/>
      <c r="Y23" s="168">
        <v>127057348000</v>
      </c>
      <c r="Z23" s="167"/>
      <c r="AA23" s="170">
        <f t="shared" si="0"/>
        <v>6.578713453102414E-3</v>
      </c>
      <c r="AC23" s="43"/>
    </row>
    <row r="24" spans="1:29" ht="30" customHeight="1">
      <c r="A24" s="335" t="s">
        <v>318</v>
      </c>
      <c r="B24" s="335"/>
      <c r="C24" s="161"/>
      <c r="D24" s="367">
        <v>1000000</v>
      </c>
      <c r="E24" s="367"/>
      <c r="F24" s="168"/>
      <c r="G24" s="168">
        <v>10022450000</v>
      </c>
      <c r="H24" s="168"/>
      <c r="I24" s="168">
        <v>9977000000</v>
      </c>
      <c r="J24" s="168"/>
      <c r="K24" s="168">
        <v>0</v>
      </c>
      <c r="L24" s="167"/>
      <c r="M24" s="168">
        <v>0</v>
      </c>
      <c r="N24" s="167"/>
      <c r="O24" s="330">
        <v>0</v>
      </c>
      <c r="P24" s="168"/>
      <c r="Q24" s="168">
        <v>0</v>
      </c>
      <c r="R24" s="168"/>
      <c r="S24" s="168">
        <f t="shared" si="1"/>
        <v>1000000</v>
      </c>
      <c r="T24" s="167"/>
      <c r="U24" s="24">
        <v>10000</v>
      </c>
      <c r="V24" s="167"/>
      <c r="W24" s="168">
        <v>10022450000</v>
      </c>
      <c r="X24" s="167"/>
      <c r="Y24" s="168">
        <v>9977000000</v>
      </c>
      <c r="Z24" s="167"/>
      <c r="AA24" s="170">
        <f t="shared" si="0"/>
        <v>5.1658424447520175E-4</v>
      </c>
      <c r="AC24" s="43"/>
    </row>
    <row r="25" spans="1:29" ht="30" customHeight="1">
      <c r="A25" s="335" t="s">
        <v>378</v>
      </c>
      <c r="B25" s="335"/>
      <c r="C25" s="161"/>
      <c r="D25" s="367">
        <v>0</v>
      </c>
      <c r="E25" s="367"/>
      <c r="F25" s="168"/>
      <c r="G25" s="168">
        <v>0</v>
      </c>
      <c r="H25" s="168"/>
      <c r="I25" s="168">
        <v>0</v>
      </c>
      <c r="J25" s="168"/>
      <c r="K25" s="168">
        <v>113203</v>
      </c>
      <c r="L25" s="167"/>
      <c r="M25" s="168">
        <v>11685582402</v>
      </c>
      <c r="N25" s="167"/>
      <c r="O25" s="330">
        <v>-109720</v>
      </c>
      <c r="P25" s="168"/>
      <c r="Q25" s="168">
        <v>11352601737</v>
      </c>
      <c r="R25" s="168"/>
      <c r="S25" s="168">
        <f t="shared" si="1"/>
        <v>3483</v>
      </c>
      <c r="T25" s="167"/>
      <c r="U25" s="24">
        <v>106992</v>
      </c>
      <c r="V25" s="167"/>
      <c r="W25" s="168">
        <v>366018296</v>
      </c>
      <c r="X25" s="167"/>
      <c r="Y25" s="168">
        <v>372205952</v>
      </c>
      <c r="Z25" s="167"/>
      <c r="AA25" s="170">
        <f t="shared" si="0"/>
        <v>1.9271898416667655E-5</v>
      </c>
      <c r="AC25" s="43"/>
    </row>
    <row r="26" spans="1:29" ht="30" customHeight="1">
      <c r="A26" s="335" t="s">
        <v>379</v>
      </c>
      <c r="B26" s="335"/>
      <c r="C26" s="161"/>
      <c r="D26" s="367">
        <v>0</v>
      </c>
      <c r="E26" s="367"/>
      <c r="F26" s="168"/>
      <c r="G26" s="168">
        <v>0</v>
      </c>
      <c r="H26" s="168"/>
      <c r="I26" s="168">
        <v>0</v>
      </c>
      <c r="J26" s="168"/>
      <c r="K26" s="168">
        <v>618386</v>
      </c>
      <c r="L26" s="167"/>
      <c r="M26" s="168">
        <v>57295830953</v>
      </c>
      <c r="N26" s="167"/>
      <c r="O26" s="330">
        <v>-218937</v>
      </c>
      <c r="P26" s="168"/>
      <c r="Q26" s="168">
        <v>20724274491</v>
      </c>
      <c r="R26" s="168"/>
      <c r="S26" s="168">
        <f t="shared" si="1"/>
        <v>399449</v>
      </c>
      <c r="T26" s="167"/>
      <c r="U26" s="24">
        <v>97612</v>
      </c>
      <c r="V26" s="167"/>
      <c r="W26" s="168">
        <v>37577975040</v>
      </c>
      <c r="X26" s="167"/>
      <c r="Y26" s="168">
        <v>38944226569</v>
      </c>
      <c r="Z26" s="167"/>
      <c r="AA26" s="170">
        <f t="shared" si="0"/>
        <v>2.0164351868114604E-3</v>
      </c>
      <c r="AC26" s="43"/>
    </row>
    <row r="27" spans="1:29" ht="30" customHeight="1">
      <c r="A27" s="335" t="s">
        <v>380</v>
      </c>
      <c r="B27" s="335"/>
      <c r="C27" s="161"/>
      <c r="D27" s="367">
        <v>0</v>
      </c>
      <c r="E27" s="367"/>
      <c r="F27" s="168"/>
      <c r="G27" s="168">
        <v>0</v>
      </c>
      <c r="H27" s="168"/>
      <c r="I27" s="168">
        <v>0</v>
      </c>
      <c r="J27" s="168"/>
      <c r="K27" s="168">
        <v>1074099</v>
      </c>
      <c r="L27" s="167"/>
      <c r="M27" s="168">
        <v>25773054005</v>
      </c>
      <c r="N27" s="167"/>
      <c r="O27" s="330">
        <v>-744994</v>
      </c>
      <c r="P27" s="168"/>
      <c r="Q27" s="168">
        <v>18775145732</v>
      </c>
      <c r="R27" s="168"/>
      <c r="S27" s="168">
        <f t="shared" si="1"/>
        <v>329105</v>
      </c>
      <c r="T27" s="167"/>
      <c r="U27" s="24">
        <v>25900</v>
      </c>
      <c r="V27" s="167"/>
      <c r="W27" s="168">
        <v>8186350064</v>
      </c>
      <c r="X27" s="167"/>
      <c r="Y27" s="168">
        <v>8513590917</v>
      </c>
      <c r="Z27" s="167"/>
      <c r="AA27" s="170">
        <f t="shared" si="0"/>
        <v>4.408125620556665E-4</v>
      </c>
      <c r="AC27" s="43"/>
    </row>
    <row r="28" spans="1:29" ht="30" customHeight="1">
      <c r="A28" s="335" t="s">
        <v>381</v>
      </c>
      <c r="B28" s="335"/>
      <c r="C28" s="161"/>
      <c r="D28" s="367">
        <v>0</v>
      </c>
      <c r="E28" s="367"/>
      <c r="F28" s="168"/>
      <c r="G28" s="168">
        <v>0</v>
      </c>
      <c r="H28" s="168"/>
      <c r="I28" s="168">
        <v>0</v>
      </c>
      <c r="J28" s="168"/>
      <c r="K28" s="168">
        <v>88518</v>
      </c>
      <c r="L28" s="167"/>
      <c r="M28" s="168">
        <v>11121769190</v>
      </c>
      <c r="N28" s="167"/>
      <c r="O28" s="330">
        <v>-83814</v>
      </c>
      <c r="P28" s="168"/>
      <c r="Q28" s="168">
        <v>10507289961</v>
      </c>
      <c r="R28" s="168"/>
      <c r="S28" s="168">
        <f t="shared" si="1"/>
        <v>4704</v>
      </c>
      <c r="T28" s="167"/>
      <c r="U28" s="24">
        <v>127752</v>
      </c>
      <c r="V28" s="167"/>
      <c r="W28" s="168">
        <v>597790445</v>
      </c>
      <c r="X28" s="167"/>
      <c r="Y28" s="168">
        <v>600224274</v>
      </c>
      <c r="Z28" s="167"/>
      <c r="AA28" s="170">
        <f t="shared" si="0"/>
        <v>3.1078119985964364E-5</v>
      </c>
      <c r="AC28" s="43"/>
    </row>
    <row r="29" spans="1:29" ht="30" customHeight="1">
      <c r="A29" s="335" t="s">
        <v>382</v>
      </c>
      <c r="B29" s="335"/>
      <c r="C29" s="161"/>
      <c r="D29" s="367">
        <v>0</v>
      </c>
      <c r="E29" s="367"/>
      <c r="F29" s="168"/>
      <c r="G29" s="168">
        <v>0</v>
      </c>
      <c r="H29" s="168"/>
      <c r="I29" s="168">
        <v>0</v>
      </c>
      <c r="J29" s="168"/>
      <c r="K29" s="168">
        <v>736868</v>
      </c>
      <c r="L29" s="167"/>
      <c r="M29" s="168">
        <v>18511435850</v>
      </c>
      <c r="N29" s="167"/>
      <c r="O29" s="330">
        <v>-732500</v>
      </c>
      <c r="P29" s="168"/>
      <c r="Q29" s="168">
        <v>18707585582</v>
      </c>
      <c r="R29" s="168"/>
      <c r="S29" s="168">
        <f t="shared" si="1"/>
        <v>4368</v>
      </c>
      <c r="T29" s="167"/>
      <c r="U29" s="24">
        <v>26618</v>
      </c>
      <c r="V29" s="167"/>
      <c r="W29" s="168">
        <v>114325410</v>
      </c>
      <c r="X29" s="167"/>
      <c r="Y29" s="168">
        <v>116127903</v>
      </c>
      <c r="Z29" s="167"/>
      <c r="AA29" s="170">
        <f t="shared" si="0"/>
        <v>6.0128139755181426E-6</v>
      </c>
      <c r="AC29" s="43"/>
    </row>
    <row r="30" spans="1:29" ht="30" customHeight="1">
      <c r="A30" s="335" t="s">
        <v>383</v>
      </c>
      <c r="B30" s="335"/>
      <c r="C30" s="161"/>
      <c r="D30" s="367">
        <v>0</v>
      </c>
      <c r="E30" s="367"/>
      <c r="F30" s="168"/>
      <c r="G30" s="168">
        <v>0</v>
      </c>
      <c r="H30" s="168"/>
      <c r="I30" s="168">
        <v>0</v>
      </c>
      <c r="J30" s="168"/>
      <c r="K30" s="168">
        <v>596783</v>
      </c>
      <c r="L30" s="167"/>
      <c r="M30" s="168">
        <v>8533920880</v>
      </c>
      <c r="N30" s="167"/>
      <c r="O30" s="330">
        <v>-586615</v>
      </c>
      <c r="P30" s="168"/>
      <c r="Q30" s="168">
        <v>8576361244</v>
      </c>
      <c r="R30" s="168"/>
      <c r="S30" s="168">
        <f t="shared" si="1"/>
        <v>10168</v>
      </c>
      <c r="T30" s="167"/>
      <c r="U30" s="24">
        <v>15126</v>
      </c>
      <c r="V30" s="167"/>
      <c r="W30" s="168">
        <v>152442704</v>
      </c>
      <c r="X30" s="167"/>
      <c r="Y30" s="168">
        <v>153616607</v>
      </c>
      <c r="Z30" s="167"/>
      <c r="AA30" s="170">
        <f t="shared" si="0"/>
        <v>7.9538858239890729E-6</v>
      </c>
      <c r="AC30" s="43"/>
    </row>
    <row r="31" spans="1:29" ht="30" customHeight="1">
      <c r="A31" s="335" t="s">
        <v>384</v>
      </c>
      <c r="B31" s="335"/>
      <c r="C31" s="161"/>
      <c r="D31" s="367">
        <v>0</v>
      </c>
      <c r="E31" s="367"/>
      <c r="F31" s="168"/>
      <c r="G31" s="168">
        <v>0</v>
      </c>
      <c r="H31" s="168"/>
      <c r="I31" s="168">
        <v>0</v>
      </c>
      <c r="J31" s="168"/>
      <c r="K31" s="168">
        <v>363658</v>
      </c>
      <c r="L31" s="167"/>
      <c r="M31" s="168">
        <v>17441322807</v>
      </c>
      <c r="N31" s="167"/>
      <c r="O31" s="330">
        <v>-349112</v>
      </c>
      <c r="P31" s="168"/>
      <c r="Q31" s="168">
        <v>16801893343</v>
      </c>
      <c r="R31" s="168"/>
      <c r="S31" s="168">
        <f t="shared" si="1"/>
        <v>14546</v>
      </c>
      <c r="T31" s="167"/>
      <c r="U31" s="24">
        <v>49321</v>
      </c>
      <c r="V31" s="167"/>
      <c r="W31" s="168">
        <v>710536885</v>
      </c>
      <c r="X31" s="167"/>
      <c r="Y31" s="168">
        <v>716562358</v>
      </c>
      <c r="Z31" s="167"/>
      <c r="AA31" s="170">
        <f t="shared" si="0"/>
        <v>3.710181661088494E-5</v>
      </c>
      <c r="AC31" s="43"/>
    </row>
    <row r="32" spans="1:29" ht="30" customHeight="1">
      <c r="A32" s="335" t="s">
        <v>385</v>
      </c>
      <c r="B32" s="335"/>
      <c r="C32" s="161"/>
      <c r="D32" s="367">
        <v>0</v>
      </c>
      <c r="E32" s="367"/>
      <c r="F32" s="168"/>
      <c r="G32" s="168">
        <v>0</v>
      </c>
      <c r="H32" s="168"/>
      <c r="I32" s="168">
        <v>0</v>
      </c>
      <c r="J32" s="168"/>
      <c r="K32" s="168">
        <v>3496975</v>
      </c>
      <c r="L32" s="167"/>
      <c r="M32" s="168">
        <v>62315585036</v>
      </c>
      <c r="N32" s="167"/>
      <c r="O32" s="330">
        <v>-3159587</v>
      </c>
      <c r="P32" s="168"/>
      <c r="Q32" s="168">
        <v>57684828969</v>
      </c>
      <c r="R32" s="168"/>
      <c r="S32" s="168">
        <f t="shared" si="1"/>
        <v>337388</v>
      </c>
      <c r="T32" s="167"/>
      <c r="U32" s="24">
        <v>18853</v>
      </c>
      <c r="V32" s="167"/>
      <c r="W32" s="168">
        <v>6270313402</v>
      </c>
      <c r="X32" s="167"/>
      <c r="Y32" s="168">
        <v>6353143033</v>
      </c>
      <c r="Z32" s="167"/>
      <c r="AA32" s="170">
        <f t="shared" si="0"/>
        <v>3.2894994424628613E-4</v>
      </c>
      <c r="AC32" s="43"/>
    </row>
    <row r="33" spans="1:29" ht="30" customHeight="1">
      <c r="A33" s="335" t="s">
        <v>386</v>
      </c>
      <c r="B33" s="335"/>
      <c r="C33" s="161"/>
      <c r="D33" s="367">
        <v>0</v>
      </c>
      <c r="E33" s="367"/>
      <c r="F33" s="168"/>
      <c r="G33" s="168">
        <v>0</v>
      </c>
      <c r="H33" s="168"/>
      <c r="I33" s="168">
        <v>0</v>
      </c>
      <c r="J33" s="168"/>
      <c r="K33" s="168">
        <v>1145502</v>
      </c>
      <c r="L33" s="167"/>
      <c r="M33" s="168">
        <v>14290747227</v>
      </c>
      <c r="N33" s="167"/>
      <c r="O33" s="330">
        <v>-1139128</v>
      </c>
      <c r="P33" s="168"/>
      <c r="Q33" s="168">
        <v>14692335047</v>
      </c>
      <c r="R33" s="168"/>
      <c r="S33" s="168">
        <f t="shared" si="1"/>
        <v>6374</v>
      </c>
      <c r="T33" s="167"/>
      <c r="U33" s="24">
        <v>13590</v>
      </c>
      <c r="V33" s="167"/>
      <c r="W33" s="168">
        <v>85858788</v>
      </c>
      <c r="X33" s="167"/>
      <c r="Y33" s="168">
        <v>86518713</v>
      </c>
      <c r="Z33" s="167"/>
      <c r="AA33" s="170">
        <f t="shared" si="0"/>
        <v>4.4797237634631462E-6</v>
      </c>
      <c r="AC33" s="43"/>
    </row>
    <row r="34" spans="1:29" ht="30" customHeight="1">
      <c r="A34" s="335" t="s">
        <v>387</v>
      </c>
      <c r="B34" s="335"/>
      <c r="C34" s="161"/>
      <c r="D34" s="367">
        <v>0</v>
      </c>
      <c r="E34" s="367"/>
      <c r="F34" s="168"/>
      <c r="G34" s="168">
        <v>0</v>
      </c>
      <c r="H34" s="168"/>
      <c r="I34" s="168">
        <v>0</v>
      </c>
      <c r="J34" s="168"/>
      <c r="K34" s="168">
        <v>3246935</v>
      </c>
      <c r="L34" s="167"/>
      <c r="M34" s="168">
        <v>39587454338</v>
      </c>
      <c r="N34" s="167"/>
      <c r="O34" s="330">
        <v>-2812202</v>
      </c>
      <c r="P34" s="168"/>
      <c r="Q34" s="168">
        <v>35221404746</v>
      </c>
      <c r="R34" s="168"/>
      <c r="S34" s="168">
        <f t="shared" si="1"/>
        <v>434733</v>
      </c>
      <c r="T34" s="167"/>
      <c r="U34" s="24">
        <v>13039</v>
      </c>
      <c r="V34" s="167"/>
      <c r="W34" s="168">
        <v>5649503707</v>
      </c>
      <c r="X34" s="167"/>
      <c r="Y34" s="168">
        <v>5661681407</v>
      </c>
      <c r="Z34" s="167"/>
      <c r="AA34" s="170">
        <f t="shared" si="0"/>
        <v>2.9314778110598296E-4</v>
      </c>
      <c r="AC34" s="43"/>
    </row>
    <row r="35" spans="1:29" ht="30" customHeight="1">
      <c r="A35" s="335" t="s">
        <v>201</v>
      </c>
      <c r="B35" s="335"/>
      <c r="C35" s="161"/>
      <c r="D35" s="367">
        <v>0</v>
      </c>
      <c r="E35" s="367"/>
      <c r="F35" s="168"/>
      <c r="G35" s="168">
        <v>0</v>
      </c>
      <c r="H35" s="168"/>
      <c r="I35" s="168">
        <v>0</v>
      </c>
      <c r="J35" s="168"/>
      <c r="K35" s="168">
        <v>301543</v>
      </c>
      <c r="L35" s="167"/>
      <c r="M35" s="168">
        <v>22167599442</v>
      </c>
      <c r="N35" s="167"/>
      <c r="O35" s="330">
        <v>-234882</v>
      </c>
      <c r="P35" s="168"/>
      <c r="Q35" s="168">
        <v>17392917910</v>
      </c>
      <c r="R35" s="168"/>
      <c r="S35" s="168">
        <f t="shared" si="1"/>
        <v>66661</v>
      </c>
      <c r="T35" s="167"/>
      <c r="U35" s="24">
        <v>76868</v>
      </c>
      <c r="V35" s="167"/>
      <c r="W35" s="168">
        <v>5051196040</v>
      </c>
      <c r="X35" s="167"/>
      <c r="Y35" s="168">
        <v>5117948831</v>
      </c>
      <c r="Z35" s="167"/>
      <c r="AA35" s="170">
        <f t="shared" si="0"/>
        <v>2.6499466073217167E-4</v>
      </c>
      <c r="AC35" s="43"/>
    </row>
    <row r="36" spans="1:29" ht="30" customHeight="1">
      <c r="A36" s="335" t="s">
        <v>388</v>
      </c>
      <c r="B36" s="335"/>
      <c r="C36" s="161"/>
      <c r="D36" s="367">
        <v>0</v>
      </c>
      <c r="E36" s="367"/>
      <c r="F36" s="168"/>
      <c r="G36" s="168">
        <v>0</v>
      </c>
      <c r="H36" s="168"/>
      <c r="I36" s="168">
        <v>0</v>
      </c>
      <c r="J36" s="168"/>
      <c r="K36" s="168">
        <v>888137</v>
      </c>
      <c r="L36" s="167"/>
      <c r="M36" s="168">
        <v>19983889769</v>
      </c>
      <c r="N36" s="167"/>
      <c r="O36" s="330">
        <v>-884708</v>
      </c>
      <c r="P36" s="168"/>
      <c r="Q36" s="168">
        <v>20486863232</v>
      </c>
      <c r="R36" s="168"/>
      <c r="S36" s="168">
        <f t="shared" si="1"/>
        <v>3429</v>
      </c>
      <c r="T36" s="167"/>
      <c r="U36" s="24">
        <v>24797</v>
      </c>
      <c r="V36" s="167"/>
      <c r="W36" s="168">
        <v>83878049</v>
      </c>
      <c r="X36" s="167"/>
      <c r="Y36" s="168">
        <v>84926878</v>
      </c>
      <c r="Z36" s="167"/>
      <c r="AA36" s="170">
        <f t="shared" si="0"/>
        <v>4.397302506491694E-6</v>
      </c>
      <c r="AC36" s="43"/>
    </row>
    <row r="37" spans="1:29" ht="30" customHeight="1">
      <c r="A37" s="335" t="s">
        <v>389</v>
      </c>
      <c r="B37" s="335"/>
      <c r="C37" s="161"/>
      <c r="D37" s="367">
        <v>0</v>
      </c>
      <c r="E37" s="367"/>
      <c r="F37" s="168"/>
      <c r="G37" s="168">
        <v>0</v>
      </c>
      <c r="H37" s="168"/>
      <c r="I37" s="168">
        <v>0</v>
      </c>
      <c r="J37" s="168"/>
      <c r="K37" s="168">
        <v>1125471</v>
      </c>
      <c r="L37" s="167"/>
      <c r="M37" s="168">
        <v>24844857056</v>
      </c>
      <c r="N37" s="167"/>
      <c r="O37" s="330">
        <v>-1067861</v>
      </c>
      <c r="P37" s="168"/>
      <c r="Q37" s="168">
        <v>24730021099</v>
      </c>
      <c r="R37" s="168"/>
      <c r="S37" s="168">
        <f t="shared" si="1"/>
        <v>57610</v>
      </c>
      <c r="T37" s="167"/>
      <c r="U37" s="24">
        <v>23860</v>
      </c>
      <c r="V37" s="167"/>
      <c r="W37" s="168">
        <v>1353880583</v>
      </c>
      <c r="X37" s="167"/>
      <c r="Y37" s="168">
        <v>1372925110</v>
      </c>
      <c r="Z37" s="167"/>
      <c r="AA37" s="170">
        <f t="shared" si="0"/>
        <v>7.1086647355957024E-5</v>
      </c>
      <c r="AC37" s="43"/>
    </row>
    <row r="38" spans="1:29" ht="30" customHeight="1">
      <c r="A38" s="335" t="s">
        <v>390</v>
      </c>
      <c r="B38" s="335"/>
      <c r="C38" s="161"/>
      <c r="D38" s="367">
        <v>0</v>
      </c>
      <c r="E38" s="367"/>
      <c r="F38" s="168"/>
      <c r="G38" s="168">
        <v>0</v>
      </c>
      <c r="H38" s="168"/>
      <c r="I38" s="168">
        <v>0</v>
      </c>
      <c r="J38" s="168"/>
      <c r="K38" s="168">
        <v>15679</v>
      </c>
      <c r="L38" s="167"/>
      <c r="M38" s="168">
        <v>9310627362</v>
      </c>
      <c r="N38" s="167"/>
      <c r="O38" s="330">
        <v>-14975</v>
      </c>
      <c r="P38" s="168"/>
      <c r="Q38" s="168">
        <v>9022696267</v>
      </c>
      <c r="R38" s="168"/>
      <c r="S38" s="168">
        <f t="shared" si="1"/>
        <v>704</v>
      </c>
      <c r="T38" s="167"/>
      <c r="U38" s="24">
        <v>633511</v>
      </c>
      <c r="V38" s="167"/>
      <c r="W38" s="168">
        <v>435646644</v>
      </c>
      <c r="X38" s="167"/>
      <c r="Y38" s="168">
        <v>445456554</v>
      </c>
      <c r="Z38" s="167"/>
      <c r="AA38" s="170">
        <f t="shared" si="0"/>
        <v>2.3064632393967814E-5</v>
      </c>
      <c r="AC38" s="43"/>
    </row>
    <row r="39" spans="1:29" ht="30" customHeight="1">
      <c r="A39" s="335" t="s">
        <v>391</v>
      </c>
      <c r="B39" s="335"/>
      <c r="C39" s="161"/>
      <c r="D39" s="367">
        <v>0</v>
      </c>
      <c r="E39" s="367"/>
      <c r="F39" s="168"/>
      <c r="G39" s="168">
        <v>0</v>
      </c>
      <c r="H39" s="168"/>
      <c r="I39" s="168">
        <v>0</v>
      </c>
      <c r="J39" s="168"/>
      <c r="K39" s="168">
        <v>1184317</v>
      </c>
      <c r="L39" s="167"/>
      <c r="M39" s="168">
        <v>19601312713</v>
      </c>
      <c r="N39" s="167"/>
      <c r="O39" s="330">
        <v>-1156465</v>
      </c>
      <c r="P39" s="168"/>
      <c r="Q39" s="168">
        <v>19801133861</v>
      </c>
      <c r="R39" s="168"/>
      <c r="S39" s="168">
        <f t="shared" si="1"/>
        <v>27852</v>
      </c>
      <c r="T39" s="167"/>
      <c r="U39" s="24">
        <v>17830</v>
      </c>
      <c r="V39" s="167"/>
      <c r="W39" s="168">
        <v>485317131</v>
      </c>
      <c r="X39" s="167"/>
      <c r="Y39" s="168">
        <v>496005239</v>
      </c>
      <c r="Z39" s="167"/>
      <c r="AA39" s="170">
        <f t="shared" si="0"/>
        <v>2.5681917574877906E-5</v>
      </c>
      <c r="AC39" s="43"/>
    </row>
    <row r="40" spans="1:29" ht="30" customHeight="1">
      <c r="A40" s="335" t="s">
        <v>392</v>
      </c>
      <c r="B40" s="335"/>
      <c r="C40" s="161"/>
      <c r="D40" s="367">
        <v>0</v>
      </c>
      <c r="E40" s="367"/>
      <c r="F40" s="168"/>
      <c r="G40" s="168">
        <v>0</v>
      </c>
      <c r="H40" s="168"/>
      <c r="I40" s="168">
        <v>0</v>
      </c>
      <c r="J40" s="168"/>
      <c r="K40" s="168">
        <v>21928</v>
      </c>
      <c r="L40" s="167"/>
      <c r="M40" s="168">
        <v>19956182119</v>
      </c>
      <c r="N40" s="167"/>
      <c r="O40" s="330">
        <v>-21521</v>
      </c>
      <c r="P40" s="168"/>
      <c r="Q40" s="168">
        <v>19583964317</v>
      </c>
      <c r="R40" s="168"/>
      <c r="S40" s="168">
        <f t="shared" si="1"/>
        <v>407</v>
      </c>
      <c r="T40" s="167"/>
      <c r="U40" s="24">
        <v>943550</v>
      </c>
      <c r="V40" s="167"/>
      <c r="W40" s="168">
        <v>379747294</v>
      </c>
      <c r="X40" s="167"/>
      <c r="Y40" s="168">
        <v>383564020</v>
      </c>
      <c r="Z40" s="167"/>
      <c r="AA40" s="170">
        <f t="shared" si="0"/>
        <v>1.9859990927089422E-5</v>
      </c>
      <c r="AC40" s="43"/>
    </row>
    <row r="41" spans="1:29" ht="30" customHeight="1">
      <c r="A41" s="335" t="s">
        <v>393</v>
      </c>
      <c r="B41" s="335"/>
      <c r="C41" s="161"/>
      <c r="D41" s="367">
        <v>0</v>
      </c>
      <c r="E41" s="367"/>
      <c r="F41" s="168"/>
      <c r="G41" s="168">
        <v>0</v>
      </c>
      <c r="H41" s="168"/>
      <c r="I41" s="168">
        <v>0</v>
      </c>
      <c r="J41" s="168"/>
      <c r="K41" s="168">
        <v>323741</v>
      </c>
      <c r="L41" s="167"/>
      <c r="M41" s="168">
        <v>35444714414</v>
      </c>
      <c r="N41" s="167"/>
      <c r="O41" s="330">
        <v>-317729</v>
      </c>
      <c r="P41" s="168"/>
      <c r="Q41" s="168">
        <v>35049418371</v>
      </c>
      <c r="R41" s="168"/>
      <c r="S41" s="168">
        <f t="shared" si="1"/>
        <v>6012</v>
      </c>
      <c r="T41" s="167"/>
      <c r="U41" s="24">
        <v>112920</v>
      </c>
      <c r="V41" s="167"/>
      <c r="W41" s="168">
        <v>665604329</v>
      </c>
      <c r="X41" s="167"/>
      <c r="Y41" s="168">
        <v>678060390</v>
      </c>
      <c r="Z41" s="167"/>
      <c r="AA41" s="170">
        <f t="shared" si="0"/>
        <v>3.5108280472758405E-5</v>
      </c>
      <c r="AC41" s="43"/>
    </row>
    <row r="42" spans="1:29" ht="30" customHeight="1">
      <c r="A42" s="335" t="s">
        <v>394</v>
      </c>
      <c r="B42" s="335"/>
      <c r="C42" s="161"/>
      <c r="D42" s="367">
        <v>0</v>
      </c>
      <c r="E42" s="367"/>
      <c r="F42" s="168"/>
      <c r="G42" s="168">
        <v>0</v>
      </c>
      <c r="H42" s="168"/>
      <c r="I42" s="168">
        <v>0</v>
      </c>
      <c r="J42" s="168"/>
      <c r="K42" s="168">
        <v>1598598</v>
      </c>
      <c r="L42" s="167"/>
      <c r="M42" s="168">
        <v>25320476571</v>
      </c>
      <c r="N42" s="167"/>
      <c r="O42" s="330">
        <v>-1386917</v>
      </c>
      <c r="P42" s="168"/>
      <c r="Q42" s="168">
        <v>22460425894</v>
      </c>
      <c r="R42" s="168"/>
      <c r="S42" s="168">
        <f t="shared" si="1"/>
        <v>211681</v>
      </c>
      <c r="T42" s="167"/>
      <c r="U42" s="24">
        <v>16878</v>
      </c>
      <c r="V42" s="167"/>
      <c r="W42" s="168">
        <v>3541268496</v>
      </c>
      <c r="X42" s="167"/>
      <c r="Y42" s="168">
        <v>3568464616</v>
      </c>
      <c r="Z42" s="167"/>
      <c r="AA42" s="170">
        <f t="shared" si="0"/>
        <v>1.8476622207004619E-4</v>
      </c>
      <c r="AC42" s="43"/>
    </row>
    <row r="43" spans="1:29" ht="30" customHeight="1">
      <c r="A43" s="335" t="s">
        <v>395</v>
      </c>
      <c r="B43" s="335"/>
      <c r="C43" s="161"/>
      <c r="D43" s="367">
        <v>0</v>
      </c>
      <c r="E43" s="367"/>
      <c r="F43" s="168"/>
      <c r="G43" s="168">
        <v>0</v>
      </c>
      <c r="H43" s="168"/>
      <c r="I43" s="168">
        <v>0</v>
      </c>
      <c r="J43" s="168"/>
      <c r="K43" s="168">
        <v>100873</v>
      </c>
      <c r="L43" s="167"/>
      <c r="M43" s="168">
        <v>55374733166</v>
      </c>
      <c r="N43" s="167"/>
      <c r="O43" s="330">
        <v>-24000</v>
      </c>
      <c r="P43" s="168"/>
      <c r="Q43" s="168">
        <v>12996694740</v>
      </c>
      <c r="R43" s="168"/>
      <c r="S43" s="168">
        <f t="shared" si="1"/>
        <v>76873</v>
      </c>
      <c r="T43" s="167"/>
      <c r="U43" s="24">
        <v>569962</v>
      </c>
      <c r="V43" s="167"/>
      <c r="W43" s="168">
        <v>42848281660</v>
      </c>
      <c r="X43" s="167"/>
      <c r="Y43" s="168">
        <v>43762111199</v>
      </c>
      <c r="Z43" s="167"/>
      <c r="AA43" s="170">
        <f t="shared" si="0"/>
        <v>2.2658932695575002E-3</v>
      </c>
      <c r="AC43" s="43"/>
    </row>
    <row r="44" spans="1:29" ht="30" customHeight="1">
      <c r="A44" s="335" t="s">
        <v>396</v>
      </c>
      <c r="B44" s="335"/>
      <c r="C44" s="161"/>
      <c r="D44" s="367">
        <v>0</v>
      </c>
      <c r="E44" s="367"/>
      <c r="F44" s="168"/>
      <c r="G44" s="168">
        <v>0</v>
      </c>
      <c r="H44" s="168"/>
      <c r="I44" s="168">
        <v>0</v>
      </c>
      <c r="J44" s="168"/>
      <c r="K44" s="168">
        <v>3704</v>
      </c>
      <c r="L44" s="167"/>
      <c r="M44" s="168">
        <v>1333196660</v>
      </c>
      <c r="N44" s="167"/>
      <c r="O44" s="330">
        <v>-2985</v>
      </c>
      <c r="P44" s="168"/>
      <c r="Q44" s="168">
        <v>1067991958</v>
      </c>
      <c r="R44" s="168"/>
      <c r="S44" s="168">
        <f t="shared" si="1"/>
        <v>719</v>
      </c>
      <c r="T44" s="167"/>
      <c r="U44" s="24">
        <v>362750</v>
      </c>
      <c r="V44" s="167"/>
      <c r="W44" s="168">
        <v>259699062</v>
      </c>
      <c r="X44" s="167"/>
      <c r="Y44" s="168">
        <v>260504269</v>
      </c>
      <c r="Z44" s="167"/>
      <c r="AA44" s="170">
        <f t="shared" si="0"/>
        <v>1.3488263103531092E-5</v>
      </c>
      <c r="AC44" s="43"/>
    </row>
    <row r="45" spans="1:29" ht="30" customHeight="1">
      <c r="A45" s="335" t="s">
        <v>397</v>
      </c>
      <c r="B45" s="335"/>
      <c r="C45" s="161"/>
      <c r="D45" s="367">
        <v>0</v>
      </c>
      <c r="E45" s="367"/>
      <c r="F45" s="168"/>
      <c r="G45" s="168">
        <v>0</v>
      </c>
      <c r="H45" s="168"/>
      <c r="I45" s="168">
        <v>0</v>
      </c>
      <c r="J45" s="168"/>
      <c r="K45" s="168">
        <v>1031485</v>
      </c>
      <c r="L45" s="167"/>
      <c r="M45" s="168">
        <v>23303323715</v>
      </c>
      <c r="N45" s="167"/>
      <c r="O45" s="330">
        <v>-1031286</v>
      </c>
      <c r="P45" s="168"/>
      <c r="Q45" s="168">
        <v>23522733289</v>
      </c>
      <c r="R45" s="168"/>
      <c r="S45" s="168">
        <f t="shared" si="1"/>
        <v>199</v>
      </c>
      <c r="T45" s="167"/>
      <c r="U45" s="24">
        <v>24292</v>
      </c>
      <c r="V45" s="167"/>
      <c r="W45" s="168">
        <v>4722786</v>
      </c>
      <c r="X45" s="167"/>
      <c r="Y45" s="168">
        <v>4828307</v>
      </c>
      <c r="Z45" s="167"/>
      <c r="AA45" s="170">
        <f t="shared" si="0"/>
        <v>2.4999772714135789E-7</v>
      </c>
      <c r="AC45" s="43"/>
    </row>
    <row r="46" spans="1:29" ht="30" customHeight="1">
      <c r="A46" s="335" t="s">
        <v>398</v>
      </c>
      <c r="B46" s="335"/>
      <c r="C46" s="161"/>
      <c r="D46" s="367">
        <v>0</v>
      </c>
      <c r="E46" s="367"/>
      <c r="F46" s="168"/>
      <c r="G46" s="168">
        <v>0</v>
      </c>
      <c r="H46" s="168"/>
      <c r="I46" s="168">
        <v>0</v>
      </c>
      <c r="J46" s="168"/>
      <c r="K46" s="168">
        <v>215591</v>
      </c>
      <c r="L46" s="167"/>
      <c r="M46" s="168">
        <v>4710786250</v>
      </c>
      <c r="N46" s="167"/>
      <c r="O46" s="330">
        <v>-215553</v>
      </c>
      <c r="P46" s="168"/>
      <c r="Q46" s="168">
        <v>4951841840</v>
      </c>
      <c r="R46" s="168"/>
      <c r="S46" s="168">
        <f t="shared" si="1"/>
        <v>38</v>
      </c>
      <c r="T46" s="167"/>
      <c r="U46" s="24">
        <v>24578</v>
      </c>
      <c r="V46" s="167"/>
      <c r="W46" s="168">
        <v>865376</v>
      </c>
      <c r="X46" s="167"/>
      <c r="Y46" s="168">
        <v>932843</v>
      </c>
      <c r="Z46" s="167"/>
      <c r="AA46" s="170">
        <f t="shared" si="0"/>
        <v>4.8300290304598635E-8</v>
      </c>
      <c r="AC46" s="43"/>
    </row>
    <row r="47" spans="1:29" ht="30" customHeight="1">
      <c r="A47" s="335" t="s">
        <v>399</v>
      </c>
      <c r="B47" s="335"/>
      <c r="C47" s="161"/>
      <c r="D47" s="367">
        <v>0</v>
      </c>
      <c r="E47" s="367"/>
      <c r="F47" s="168"/>
      <c r="G47" s="168">
        <v>0</v>
      </c>
      <c r="H47" s="168"/>
      <c r="I47" s="168">
        <v>0</v>
      </c>
      <c r="J47" s="168"/>
      <c r="K47" s="168">
        <v>191631</v>
      </c>
      <c r="L47" s="167"/>
      <c r="M47" s="168">
        <v>2283892448</v>
      </c>
      <c r="N47" s="167"/>
      <c r="O47" s="330">
        <v>-191630</v>
      </c>
      <c r="P47" s="168"/>
      <c r="Q47" s="168">
        <v>2295720430</v>
      </c>
      <c r="R47" s="168"/>
      <c r="S47" s="168">
        <f t="shared" si="1"/>
        <v>1</v>
      </c>
      <c r="T47" s="167"/>
      <c r="U47" s="24">
        <v>12769</v>
      </c>
      <c r="V47" s="167"/>
      <c r="W47" s="168">
        <v>12176</v>
      </c>
      <c r="X47" s="167"/>
      <c r="Y47" s="168">
        <v>12754</v>
      </c>
      <c r="Z47" s="167"/>
      <c r="AA47" s="170">
        <f t="shared" si="0"/>
        <v>6.6037039731750248E-10</v>
      </c>
      <c r="AC47" s="43"/>
    </row>
    <row r="48" spans="1:29" ht="30" customHeight="1">
      <c r="A48" s="335" t="s">
        <v>400</v>
      </c>
      <c r="B48" s="335"/>
      <c r="C48" s="161"/>
      <c r="D48" s="367">
        <v>0</v>
      </c>
      <c r="E48" s="367"/>
      <c r="F48" s="168"/>
      <c r="G48" s="168">
        <v>0</v>
      </c>
      <c r="H48" s="168"/>
      <c r="I48" s="168">
        <v>0</v>
      </c>
      <c r="J48" s="168"/>
      <c r="K48" s="168">
        <v>3369673</v>
      </c>
      <c r="L48" s="167"/>
      <c r="M48" s="168">
        <v>100000014670</v>
      </c>
      <c r="N48" s="167"/>
      <c r="O48" s="330">
        <v>0</v>
      </c>
      <c r="P48" s="168"/>
      <c r="Q48" s="168">
        <v>0</v>
      </c>
      <c r="R48" s="168"/>
      <c r="S48" s="168">
        <f t="shared" si="1"/>
        <v>3369673</v>
      </c>
      <c r="T48" s="167"/>
      <c r="U48" s="24">
        <v>30100</v>
      </c>
      <c r="V48" s="167"/>
      <c r="W48" s="168">
        <v>100000014670</v>
      </c>
      <c r="X48" s="167"/>
      <c r="Y48" s="168">
        <v>101193874838</v>
      </c>
      <c r="Z48" s="167"/>
      <c r="AA48" s="170">
        <f t="shared" si="0"/>
        <v>5.2395671422979205E-3</v>
      </c>
      <c r="AC48" s="43"/>
    </row>
    <row r="49" spans="1:33" ht="30" customHeight="1">
      <c r="A49" s="335" t="s">
        <v>401</v>
      </c>
      <c r="B49" s="335"/>
      <c r="C49" s="161"/>
      <c r="D49" s="367">
        <v>0</v>
      </c>
      <c r="E49" s="367"/>
      <c r="F49" s="168"/>
      <c r="G49" s="168">
        <v>0</v>
      </c>
      <c r="H49" s="168"/>
      <c r="I49" s="168">
        <v>0</v>
      </c>
      <c r="J49" s="168"/>
      <c r="K49" s="168">
        <v>9163545</v>
      </c>
      <c r="L49" s="167"/>
      <c r="M49" s="168">
        <v>300001506044</v>
      </c>
      <c r="N49" s="167"/>
      <c r="O49" s="330">
        <v>0</v>
      </c>
      <c r="P49" s="168"/>
      <c r="Q49" s="168">
        <v>0</v>
      </c>
      <c r="R49" s="168"/>
      <c r="S49" s="168">
        <f t="shared" si="1"/>
        <v>9163545</v>
      </c>
      <c r="T49" s="167"/>
      <c r="U49" s="24">
        <v>33940</v>
      </c>
      <c r="V49" s="167"/>
      <c r="W49" s="168">
        <v>300001506044</v>
      </c>
      <c r="X49" s="167"/>
      <c r="Y49" s="168">
        <v>310618066269</v>
      </c>
      <c r="Z49" s="167"/>
      <c r="AA49" s="170">
        <f t="shared" si="0"/>
        <v>1.6083030879414605E-2</v>
      </c>
      <c r="AC49" s="43"/>
    </row>
    <row r="50" spans="1:33" ht="30" customHeight="1">
      <c r="A50" s="335" t="s">
        <v>402</v>
      </c>
      <c r="B50" s="335"/>
      <c r="C50" s="161"/>
      <c r="D50" s="367">
        <v>0</v>
      </c>
      <c r="E50" s="367"/>
      <c r="F50" s="168"/>
      <c r="G50" s="168">
        <v>0</v>
      </c>
      <c r="H50" s="168"/>
      <c r="I50" s="168">
        <v>0</v>
      </c>
      <c r="J50" s="168"/>
      <c r="K50" s="168">
        <v>3800000</v>
      </c>
      <c r="L50" s="167"/>
      <c r="M50" s="168">
        <v>49731296675</v>
      </c>
      <c r="N50" s="167"/>
      <c r="O50" s="330">
        <v>0</v>
      </c>
      <c r="P50" s="168"/>
      <c r="Q50" s="168">
        <v>0</v>
      </c>
      <c r="R50" s="168"/>
      <c r="S50" s="168">
        <f t="shared" si="1"/>
        <v>3800000</v>
      </c>
      <c r="T50" s="167"/>
      <c r="U50" s="24">
        <v>14640</v>
      </c>
      <c r="V50" s="167"/>
      <c r="W50" s="168">
        <v>49731296675</v>
      </c>
      <c r="X50" s="167"/>
      <c r="Y50" s="168">
        <v>55504046400</v>
      </c>
      <c r="Z50" s="167"/>
      <c r="AA50" s="170">
        <f t="shared" si="0"/>
        <v>2.8738614688644422E-3</v>
      </c>
      <c r="AC50" s="43"/>
    </row>
    <row r="51" spans="1:33" ht="30" customHeight="1">
      <c r="A51" s="335" t="s">
        <v>403</v>
      </c>
      <c r="B51" s="335"/>
      <c r="C51" s="161"/>
      <c r="D51" s="367">
        <v>0</v>
      </c>
      <c r="E51" s="367"/>
      <c r="F51" s="168"/>
      <c r="G51" s="168">
        <v>0</v>
      </c>
      <c r="H51" s="168"/>
      <c r="I51" s="168">
        <v>0</v>
      </c>
      <c r="J51" s="168"/>
      <c r="K51" s="168">
        <v>2000000</v>
      </c>
      <c r="L51" s="167"/>
      <c r="M51" s="168">
        <v>20044900000</v>
      </c>
      <c r="N51" s="167"/>
      <c r="O51" s="330">
        <v>0</v>
      </c>
      <c r="P51" s="168"/>
      <c r="Q51" s="168">
        <v>0</v>
      </c>
      <c r="R51" s="168"/>
      <c r="S51" s="168">
        <f t="shared" si="1"/>
        <v>2000000</v>
      </c>
      <c r="T51" s="167"/>
      <c r="U51" s="24">
        <v>10060</v>
      </c>
      <c r="V51" s="167"/>
      <c r="W51" s="168">
        <v>20044900000</v>
      </c>
      <c r="X51" s="167"/>
      <c r="Y51" s="168">
        <v>20073724000</v>
      </c>
      <c r="Z51" s="167"/>
      <c r="AA51" s="170">
        <f t="shared" si="0"/>
        <v>1.0393674998841059E-3</v>
      </c>
      <c r="AC51" s="43"/>
    </row>
    <row r="52" spans="1:33" ht="30" customHeight="1">
      <c r="A52" s="335" t="s">
        <v>404</v>
      </c>
      <c r="B52" s="335"/>
      <c r="C52" s="161"/>
      <c r="D52" s="367">
        <v>0</v>
      </c>
      <c r="E52" s="367"/>
      <c r="F52" s="168"/>
      <c r="G52" s="168">
        <v>0</v>
      </c>
      <c r="H52" s="168"/>
      <c r="I52" s="168">
        <v>0</v>
      </c>
      <c r="J52" s="168"/>
      <c r="K52" s="168">
        <v>4556861</v>
      </c>
      <c r="L52" s="167"/>
      <c r="M52" s="168">
        <v>70378874629</v>
      </c>
      <c r="N52" s="167"/>
      <c r="O52" s="330">
        <v>0</v>
      </c>
      <c r="P52" s="168"/>
      <c r="Q52" s="168">
        <v>0</v>
      </c>
      <c r="R52" s="168"/>
      <c r="S52" s="168">
        <f t="shared" si="1"/>
        <v>4556861</v>
      </c>
      <c r="T52" s="167"/>
      <c r="U52" s="24">
        <v>18710</v>
      </c>
      <c r="V52" s="167"/>
      <c r="W52" s="168">
        <v>70378874629</v>
      </c>
      <c r="X52" s="167"/>
      <c r="Y52" s="168">
        <v>85062773911</v>
      </c>
      <c r="Z52" s="167"/>
      <c r="AA52" s="170">
        <f t="shared" si="0"/>
        <v>4.4043388587530156E-3</v>
      </c>
      <c r="AC52" s="43"/>
    </row>
    <row r="53" spans="1:33" s="163" customFormat="1" ht="30" customHeight="1" thickBot="1">
      <c r="A53" s="339" t="s">
        <v>12</v>
      </c>
      <c r="B53" s="339"/>
      <c r="D53" s="366">
        <f>SUM(D8:E52)</f>
        <v>67411192</v>
      </c>
      <c r="E53" s="366">
        <f>SUM(E8:E18)</f>
        <v>0</v>
      </c>
      <c r="G53" s="173">
        <f>SUM(G8:H52)</f>
        <v>1232309110210</v>
      </c>
      <c r="I53" s="173">
        <f>SUM(I8:J52)</f>
        <v>1370826428972.2485</v>
      </c>
      <c r="K53" s="173">
        <f>SUM(K8:L52)</f>
        <v>58701982</v>
      </c>
      <c r="M53" s="174">
        <f>SUM(M8:N52)</f>
        <v>1436957140189</v>
      </c>
      <c r="O53" s="102">
        <f>SUM(O8:P52)</f>
        <v>-37047028</v>
      </c>
      <c r="Q53" s="174">
        <f>SUM(Q8:R52)</f>
        <v>969416562711</v>
      </c>
      <c r="S53" s="173">
        <f>SUM(S8:S52)</f>
        <v>89066146</v>
      </c>
      <c r="U53" s="175"/>
      <c r="W53" s="174">
        <f>SUM(W8:W52)</f>
        <v>1787134059722</v>
      </c>
      <c r="Y53" s="174">
        <f>SUM(Y8:Y52)</f>
        <v>2048135762640</v>
      </c>
      <c r="AA53" s="176">
        <f>SUM(AA8:AA52)</f>
        <v>0.10604737551629007</v>
      </c>
      <c r="AD53" s="177"/>
      <c r="AE53" s="178"/>
      <c r="AF53" s="178"/>
      <c r="AG53" s="178"/>
    </row>
    <row r="54" spans="1:33" ht="30" customHeight="1" thickTop="1"/>
    <row r="55" spans="1:33" ht="30" customHeight="1">
      <c r="W55" s="96"/>
    </row>
  </sheetData>
  <mergeCells count="110">
    <mergeCell ref="D50:E50"/>
    <mergeCell ref="D51:E51"/>
    <mergeCell ref="D52:E52"/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A52:B5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7:B47"/>
    <mergeCell ref="A48:B48"/>
    <mergeCell ref="A49:B49"/>
    <mergeCell ref="A50:B50"/>
    <mergeCell ref="A51:B51"/>
    <mergeCell ref="A42:B42"/>
    <mergeCell ref="A43:B43"/>
    <mergeCell ref="A44:B44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D13:E13"/>
    <mergeCell ref="D14:E14"/>
    <mergeCell ref="A13:B13"/>
    <mergeCell ref="A14:B14"/>
    <mergeCell ref="A17:B17"/>
    <mergeCell ref="D17:E17"/>
    <mergeCell ref="A18:B18"/>
    <mergeCell ref="D18:E18"/>
    <mergeCell ref="A15:B15"/>
    <mergeCell ref="A16:B16"/>
    <mergeCell ref="D15:E15"/>
    <mergeCell ref="D16:E16"/>
    <mergeCell ref="A12:B12"/>
    <mergeCell ref="D12:E12"/>
    <mergeCell ref="D11:E11"/>
    <mergeCell ref="A11:B11"/>
    <mergeCell ref="Y6:Y7"/>
    <mergeCell ref="D9:E9"/>
    <mergeCell ref="D10:E10"/>
    <mergeCell ref="A10:B10"/>
    <mergeCell ref="A8:B8"/>
    <mergeCell ref="D8:E8"/>
    <mergeCell ref="G6:G7"/>
    <mergeCell ref="A9:B9"/>
    <mergeCell ref="AA6:AA7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O6:Q6"/>
    <mergeCell ref="I6:I7"/>
    <mergeCell ref="D6:E7"/>
    <mergeCell ref="K6:M6"/>
    <mergeCell ref="A7:B7"/>
    <mergeCell ref="A53:B53"/>
    <mergeCell ref="D53:E53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A26:B26"/>
    <mergeCell ref="A27:B27"/>
    <mergeCell ref="A28:B28"/>
    <mergeCell ref="A29:B29"/>
    <mergeCell ref="A30:B30"/>
    <mergeCell ref="A31:B31"/>
    <mergeCell ref="A45:B45"/>
    <mergeCell ref="A46:B46"/>
    <mergeCell ref="A37:B37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92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47" hidden="1" customWidth="1"/>
    <col min="15" max="15" width="17.85546875" style="142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N1" s="143"/>
      <c r="O1" s="139"/>
      <c r="P1" s="73"/>
      <c r="Q1" s="64"/>
    </row>
    <row r="2" spans="1:17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N2" s="144"/>
      <c r="O2" s="140"/>
      <c r="P2" s="73"/>
      <c r="Q2" s="66"/>
    </row>
    <row r="3" spans="1:17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N3" s="144"/>
      <c r="O3" s="140"/>
      <c r="P3" s="73"/>
      <c r="Q3" s="66"/>
    </row>
    <row r="4" spans="1:17" s="13" customFormat="1" ht="30" customHeight="1">
      <c r="A4" s="347" t="s">
        <v>138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N4" s="144"/>
      <c r="O4" s="140"/>
      <c r="P4" s="73"/>
      <c r="Q4" s="66"/>
    </row>
    <row r="5" spans="1:17" ht="30" customHeight="1">
      <c r="A5"/>
      <c r="B5"/>
      <c r="C5"/>
      <c r="D5" s="17" t="s">
        <v>311</v>
      </c>
      <c r="E5"/>
      <c r="F5" s="345" t="s">
        <v>2</v>
      </c>
      <c r="G5" s="345"/>
      <c r="H5" s="345"/>
      <c r="I5"/>
      <c r="J5" s="339" t="s">
        <v>369</v>
      </c>
      <c r="K5" s="339"/>
      <c r="L5" s="339"/>
      <c r="M5"/>
      <c r="N5"/>
      <c r="O5"/>
      <c r="P5" s="73"/>
      <c r="Q5" s="66"/>
    </row>
    <row r="6" spans="1:17" ht="37.5" customHeight="1">
      <c r="A6" s="345" t="s">
        <v>67</v>
      </c>
      <c r="B6" s="345"/>
      <c r="C6"/>
      <c r="D6" s="17" t="s">
        <v>68</v>
      </c>
      <c r="E6"/>
      <c r="F6" s="17" t="s">
        <v>69</v>
      </c>
      <c r="G6"/>
      <c r="H6" s="17" t="s">
        <v>70</v>
      </c>
      <c r="I6"/>
      <c r="J6" s="309" t="s">
        <v>68</v>
      </c>
      <c r="K6"/>
      <c r="L6" s="305" t="s">
        <v>11</v>
      </c>
      <c r="M6"/>
      <c r="N6"/>
      <c r="O6"/>
      <c r="P6" s="73"/>
      <c r="Q6" s="66"/>
    </row>
    <row r="7" spans="1:17" ht="30" customHeight="1">
      <c r="A7" s="372" t="s">
        <v>71</v>
      </c>
      <c r="B7" s="372"/>
      <c r="C7"/>
      <c r="D7" s="69">
        <v>1380915573</v>
      </c>
      <c r="E7"/>
      <c r="F7" s="69">
        <v>5003544712272</v>
      </c>
      <c r="G7"/>
      <c r="H7" s="228">
        <v>-5004708871345</v>
      </c>
      <c r="I7"/>
      <c r="J7" s="36">
        <f>D7+F7+H7</f>
        <v>216756500</v>
      </c>
      <c r="K7"/>
      <c r="L7" s="159">
        <f t="shared" ref="L7:L62" si="0">J7/19313403586545</f>
        <v>1.1223112437364844E-5</v>
      </c>
      <c r="M7"/>
      <c r="N7" s="152">
        <v>7325921202288</v>
      </c>
      <c r="O7"/>
      <c r="P7" s="73"/>
      <c r="Q7" s="66"/>
    </row>
    <row r="8" spans="1:17" ht="30" customHeight="1">
      <c r="A8" s="371" t="s">
        <v>166</v>
      </c>
      <c r="B8" s="371"/>
      <c r="C8"/>
      <c r="D8" s="36">
        <v>19462579</v>
      </c>
      <c r="E8"/>
      <c r="F8" s="36">
        <v>1134848533773</v>
      </c>
      <c r="G8"/>
      <c r="H8" s="228">
        <v>-1134852735000</v>
      </c>
      <c r="I8"/>
      <c r="J8" s="36">
        <f t="shared" ref="J8:J64" si="1">D8+F8+H8</f>
        <v>15261352</v>
      </c>
      <c r="K8"/>
      <c r="L8" s="158">
        <f t="shared" si="0"/>
        <v>7.9019484740804935E-7</v>
      </c>
      <c r="M8"/>
      <c r="N8"/>
      <c r="O8"/>
      <c r="P8" s="73"/>
      <c r="Q8" s="66"/>
    </row>
    <row r="9" spans="1:17" ht="30" customHeight="1">
      <c r="A9" s="371" t="s">
        <v>72</v>
      </c>
      <c r="B9" s="371"/>
      <c r="C9"/>
      <c r="D9" s="36">
        <v>16149685</v>
      </c>
      <c r="E9"/>
      <c r="F9" s="36">
        <v>141251226852</v>
      </c>
      <c r="G9"/>
      <c r="H9" s="228">
        <v>-141251680000</v>
      </c>
      <c r="I9"/>
      <c r="J9" s="36">
        <f t="shared" si="1"/>
        <v>15696537</v>
      </c>
      <c r="K9"/>
      <c r="L9" s="158">
        <f t="shared" si="0"/>
        <v>8.127276442840583E-7</v>
      </c>
      <c r="M9"/>
      <c r="N9"/>
      <c r="O9"/>
      <c r="P9" s="73"/>
      <c r="Q9" s="66"/>
    </row>
    <row r="10" spans="1:17" ht="30" customHeight="1">
      <c r="A10" s="371" t="s">
        <v>73</v>
      </c>
      <c r="B10" s="371"/>
      <c r="C10"/>
      <c r="D10" s="36">
        <v>15417410796</v>
      </c>
      <c r="E10"/>
      <c r="F10" s="36">
        <v>15164453676</v>
      </c>
      <c r="G10"/>
      <c r="H10" s="228">
        <v>-30570700000</v>
      </c>
      <c r="I10"/>
      <c r="J10" s="36">
        <f t="shared" si="1"/>
        <v>11164472</v>
      </c>
      <c r="K10"/>
      <c r="L10" s="158">
        <f t="shared" si="0"/>
        <v>5.7806859106791067E-7</v>
      </c>
      <c r="M10"/>
      <c r="N10"/>
      <c r="O10"/>
      <c r="P10" s="73"/>
      <c r="Q10" s="66"/>
    </row>
    <row r="11" spans="1:17" ht="30" customHeight="1">
      <c r="A11" s="371" t="s">
        <v>74</v>
      </c>
      <c r="B11" s="371"/>
      <c r="C11"/>
      <c r="D11" s="36">
        <v>18271123</v>
      </c>
      <c r="E11"/>
      <c r="F11" s="36">
        <v>75087</v>
      </c>
      <c r="G11"/>
      <c r="H11" s="228">
        <v>0</v>
      </c>
      <c r="I11"/>
      <c r="J11" s="36">
        <f t="shared" si="1"/>
        <v>18346210</v>
      </c>
      <c r="K11"/>
      <c r="L11" s="158">
        <f t="shared" si="0"/>
        <v>9.4992112176339486E-7</v>
      </c>
      <c r="M11"/>
      <c r="N11"/>
      <c r="O11"/>
      <c r="P11" s="73"/>
      <c r="Q11" s="66"/>
    </row>
    <row r="12" spans="1:17" ht="30" customHeight="1">
      <c r="A12" s="371" t="s">
        <v>75</v>
      </c>
      <c r="B12" s="371"/>
      <c r="C12"/>
      <c r="D12" s="36">
        <v>2366153</v>
      </c>
      <c r="E12"/>
      <c r="F12" s="36">
        <v>9684</v>
      </c>
      <c r="G12"/>
      <c r="H12" s="228">
        <v>0</v>
      </c>
      <c r="I12"/>
      <c r="J12" s="36">
        <f t="shared" si="1"/>
        <v>2375837</v>
      </c>
      <c r="K12"/>
      <c r="L12" s="158">
        <f t="shared" si="0"/>
        <v>1.2301493050428284E-7</v>
      </c>
      <c r="M12"/>
      <c r="N12"/>
      <c r="O12"/>
      <c r="P12" s="73"/>
      <c r="Q12" s="66"/>
    </row>
    <row r="13" spans="1:17" ht="30" customHeight="1">
      <c r="A13" s="371" t="s">
        <v>76</v>
      </c>
      <c r="B13" s="371"/>
      <c r="C13"/>
      <c r="D13" s="36">
        <v>15688167</v>
      </c>
      <c r="E13"/>
      <c r="F13" s="36">
        <v>170191825291</v>
      </c>
      <c r="G13"/>
      <c r="H13" s="228">
        <v>-170191500000</v>
      </c>
      <c r="I13"/>
      <c r="J13" s="36">
        <f t="shared" si="1"/>
        <v>16013458</v>
      </c>
      <c r="K13"/>
      <c r="L13" s="158">
        <f t="shared" si="0"/>
        <v>8.2913702539494582E-7</v>
      </c>
      <c r="M13"/>
      <c r="N13"/>
      <c r="O13"/>
      <c r="P13" s="73"/>
      <c r="Q13" s="66"/>
    </row>
    <row r="14" spans="1:17" ht="30" customHeight="1">
      <c r="A14" s="371" t="s">
        <v>77</v>
      </c>
      <c r="B14" s="371"/>
      <c r="C14"/>
      <c r="D14" s="36">
        <v>4559865489</v>
      </c>
      <c r="E14"/>
      <c r="F14" s="36">
        <v>1363787162000</v>
      </c>
      <c r="G14"/>
      <c r="H14" s="228">
        <v>-1030364129164</v>
      </c>
      <c r="I14"/>
      <c r="J14" s="36">
        <f t="shared" si="1"/>
        <v>337982898325</v>
      </c>
      <c r="K14"/>
      <c r="L14" s="158">
        <f t="shared" si="0"/>
        <v>1.7499913819460665E-2</v>
      </c>
      <c r="M14"/>
      <c r="N14"/>
      <c r="O14"/>
      <c r="P14" s="73"/>
      <c r="Q14" s="66"/>
    </row>
    <row r="15" spans="1:17" ht="30" customHeight="1">
      <c r="A15" s="371" t="s">
        <v>167</v>
      </c>
      <c r="B15" s="371"/>
      <c r="C15"/>
      <c r="D15" s="36">
        <v>11087922</v>
      </c>
      <c r="E15"/>
      <c r="F15" s="36">
        <v>57185837917</v>
      </c>
      <c r="G15"/>
      <c r="H15" s="228">
        <v>-57180375000</v>
      </c>
      <c r="I15"/>
      <c r="J15" s="36">
        <f t="shared" si="1"/>
        <v>16550839</v>
      </c>
      <c r="K15"/>
      <c r="L15" s="158">
        <f t="shared" si="0"/>
        <v>8.5696127696158191E-7</v>
      </c>
      <c r="M15"/>
      <c r="N15"/>
      <c r="O15"/>
      <c r="P15" s="73"/>
      <c r="Q15" s="72"/>
    </row>
    <row r="16" spans="1:17" ht="30" customHeight="1">
      <c r="A16" s="371" t="s">
        <v>176</v>
      </c>
      <c r="B16" s="371"/>
      <c r="C16" s="4"/>
      <c r="D16" s="36">
        <v>13849899</v>
      </c>
      <c r="E16"/>
      <c r="F16" s="36">
        <v>7274029520</v>
      </c>
      <c r="G16"/>
      <c r="H16" s="228">
        <v>-7271125000</v>
      </c>
      <c r="I16"/>
      <c r="J16" s="36">
        <f t="shared" si="1"/>
        <v>16754419</v>
      </c>
      <c r="K16"/>
      <c r="L16" s="158">
        <f t="shared" si="0"/>
        <v>8.6750214300250224E-7</v>
      </c>
      <c r="M16"/>
      <c r="N16"/>
      <c r="O16"/>
      <c r="P16" s="73"/>
      <c r="Q16" s="72"/>
    </row>
    <row r="17" spans="1:17" ht="30" customHeight="1">
      <c r="A17" s="371" t="s">
        <v>177</v>
      </c>
      <c r="B17" s="371"/>
      <c r="C17"/>
      <c r="D17" s="36">
        <v>230000000000</v>
      </c>
      <c r="E17"/>
      <c r="F17" s="36">
        <v>0</v>
      </c>
      <c r="G17"/>
      <c r="H17" s="228">
        <v>-50000000000</v>
      </c>
      <c r="I17"/>
      <c r="J17" s="36">
        <f t="shared" si="1"/>
        <v>180000000000</v>
      </c>
      <c r="K17"/>
      <c r="L17" s="158">
        <f t="shared" si="0"/>
        <v>9.3199522908225235E-3</v>
      </c>
      <c r="M17"/>
      <c r="N17"/>
      <c r="O17"/>
      <c r="P17" s="73"/>
      <c r="Q17" s="72"/>
    </row>
    <row r="18" spans="1:17" ht="30" customHeight="1">
      <c r="A18" s="371" t="s">
        <v>202</v>
      </c>
      <c r="B18" s="371"/>
      <c r="C18"/>
      <c r="D18" s="36">
        <v>9886962018</v>
      </c>
      <c r="E18"/>
      <c r="F18" s="36">
        <v>74566578327</v>
      </c>
      <c r="G18"/>
      <c r="H18" s="228">
        <v>-84441157000</v>
      </c>
      <c r="I18"/>
      <c r="J18" s="36">
        <f t="shared" si="1"/>
        <v>12383345</v>
      </c>
      <c r="K18"/>
      <c r="L18" s="158">
        <f t="shared" si="0"/>
        <v>6.4117880333775351E-7</v>
      </c>
      <c r="M18"/>
      <c r="N18"/>
      <c r="O18"/>
      <c r="P18" s="73"/>
      <c r="Q18" s="72"/>
    </row>
    <row r="19" spans="1:17" ht="30" customHeight="1">
      <c r="A19" s="371" t="s">
        <v>220</v>
      </c>
      <c r="B19" s="371"/>
      <c r="C19"/>
      <c r="D19" s="36">
        <v>300000000000</v>
      </c>
      <c r="E19"/>
      <c r="F19" s="36">
        <v>0</v>
      </c>
      <c r="G19"/>
      <c r="H19" s="228">
        <v>0</v>
      </c>
      <c r="I19"/>
      <c r="J19" s="36">
        <f t="shared" si="1"/>
        <v>300000000000</v>
      </c>
      <c r="K19"/>
      <c r="L19" s="158">
        <f t="shared" si="0"/>
        <v>1.5533253818037537E-2</v>
      </c>
      <c r="M19"/>
      <c r="N19"/>
      <c r="O19"/>
      <c r="P19" s="73"/>
      <c r="Q19" s="72"/>
    </row>
    <row r="20" spans="1:17" ht="30" customHeight="1">
      <c r="A20" s="371" t="s">
        <v>231</v>
      </c>
      <c r="B20" s="371"/>
      <c r="C20"/>
      <c r="D20" s="36">
        <v>300000000000</v>
      </c>
      <c r="E20"/>
      <c r="F20" s="36">
        <v>0</v>
      </c>
      <c r="G20"/>
      <c r="H20" s="228">
        <v>0</v>
      </c>
      <c r="I20"/>
      <c r="J20" s="36">
        <f t="shared" si="1"/>
        <v>300000000000</v>
      </c>
      <c r="K20"/>
      <c r="L20" s="158">
        <f t="shared" si="0"/>
        <v>1.5533253818037537E-2</v>
      </c>
      <c r="M20"/>
      <c r="N20"/>
      <c r="O20"/>
      <c r="P20" s="73"/>
      <c r="Q20" s="72"/>
    </row>
    <row r="21" spans="1:17" ht="30" customHeight="1">
      <c r="A21" s="371" t="s">
        <v>249</v>
      </c>
      <c r="B21" s="371"/>
      <c r="C21"/>
      <c r="D21" s="36">
        <v>10470902</v>
      </c>
      <c r="E21"/>
      <c r="F21" s="36">
        <v>43031</v>
      </c>
      <c r="G21"/>
      <c r="H21" s="228">
        <v>0</v>
      </c>
      <c r="I21"/>
      <c r="J21" s="36">
        <f t="shared" si="1"/>
        <v>10513933</v>
      </c>
      <c r="K21"/>
      <c r="L21" s="158">
        <f t="shared" si="0"/>
        <v>5.4438529971613625E-7</v>
      </c>
      <c r="M21"/>
      <c r="N21"/>
      <c r="O21"/>
      <c r="P21" s="73"/>
      <c r="Q21" s="72"/>
    </row>
    <row r="22" spans="1:17" ht="30" customHeight="1">
      <c r="A22" s="371" t="s">
        <v>255</v>
      </c>
      <c r="B22" s="371"/>
      <c r="C22"/>
      <c r="D22" s="36">
        <v>100000000000</v>
      </c>
      <c r="E22"/>
      <c r="F22" s="36">
        <v>0</v>
      </c>
      <c r="G22"/>
      <c r="H22" s="228">
        <v>0</v>
      </c>
      <c r="I22"/>
      <c r="J22" s="36">
        <f t="shared" si="1"/>
        <v>100000000000</v>
      </c>
      <c r="K22"/>
      <c r="L22" s="158">
        <f t="shared" si="0"/>
        <v>5.1777512726791791E-3</v>
      </c>
      <c r="M22"/>
      <c r="N22"/>
      <c r="O22"/>
      <c r="P22" s="73"/>
      <c r="Q22" s="72"/>
    </row>
    <row r="23" spans="1:17" ht="30" customHeight="1">
      <c r="A23" s="371" t="s">
        <v>256</v>
      </c>
      <c r="B23" s="371"/>
      <c r="C23"/>
      <c r="D23" s="36">
        <v>300000000000</v>
      </c>
      <c r="E23"/>
      <c r="F23" s="36">
        <v>0</v>
      </c>
      <c r="G23"/>
      <c r="H23" s="228">
        <v>0</v>
      </c>
      <c r="I23"/>
      <c r="J23" s="36">
        <f t="shared" si="1"/>
        <v>300000000000</v>
      </c>
      <c r="K23"/>
      <c r="L23" s="158">
        <f t="shared" si="0"/>
        <v>1.5533253818037537E-2</v>
      </c>
      <c r="M23"/>
      <c r="N23"/>
      <c r="O23"/>
      <c r="P23" s="73"/>
      <c r="Q23" s="72"/>
    </row>
    <row r="24" spans="1:17" ht="30" customHeight="1">
      <c r="A24" s="371" t="s">
        <v>257</v>
      </c>
      <c r="B24" s="371"/>
      <c r="C24"/>
      <c r="D24" s="36">
        <v>300000000000</v>
      </c>
      <c r="E24"/>
      <c r="F24" s="36">
        <v>0</v>
      </c>
      <c r="G24"/>
      <c r="H24" s="228">
        <v>0</v>
      </c>
      <c r="I24"/>
      <c r="J24" s="36">
        <f t="shared" si="1"/>
        <v>300000000000</v>
      </c>
      <c r="K24"/>
      <c r="L24" s="158">
        <f t="shared" si="0"/>
        <v>1.5533253818037537E-2</v>
      </c>
      <c r="M24"/>
      <c r="N24"/>
      <c r="O24"/>
      <c r="P24" s="73"/>
      <c r="Q24" s="72"/>
    </row>
    <row r="25" spans="1:17" ht="30" customHeight="1">
      <c r="A25" s="371" t="s">
        <v>259</v>
      </c>
      <c r="B25" s="371"/>
      <c r="C25"/>
      <c r="D25" s="36">
        <v>100000000000</v>
      </c>
      <c r="E25"/>
      <c r="F25" s="36">
        <v>0</v>
      </c>
      <c r="G25"/>
      <c r="H25" s="228">
        <v>0</v>
      </c>
      <c r="I25"/>
      <c r="J25" s="36">
        <f t="shared" si="1"/>
        <v>100000000000</v>
      </c>
      <c r="K25"/>
      <c r="L25" s="158">
        <f t="shared" si="0"/>
        <v>5.1777512726791791E-3</v>
      </c>
      <c r="M25"/>
      <c r="N25"/>
      <c r="O25"/>
      <c r="P25" s="73"/>
      <c r="Q25" s="72"/>
    </row>
    <row r="26" spans="1:17" ht="30" customHeight="1">
      <c r="A26" s="371" t="s">
        <v>261</v>
      </c>
      <c r="B26" s="371"/>
      <c r="C26"/>
      <c r="D26" s="36">
        <v>7963104758</v>
      </c>
      <c r="E26"/>
      <c r="F26" s="36">
        <v>500990593373</v>
      </c>
      <c r="G26"/>
      <c r="H26" s="228">
        <v>-502651390000</v>
      </c>
      <c r="I26"/>
      <c r="J26" s="36">
        <f t="shared" si="1"/>
        <v>6302308131</v>
      </c>
      <c r="K26"/>
      <c r="L26" s="158">
        <f t="shared" si="0"/>
        <v>3.263178394610159E-4</v>
      </c>
      <c r="M26"/>
      <c r="N26"/>
      <c r="O26"/>
      <c r="P26" s="73"/>
      <c r="Q26" s="72"/>
    </row>
    <row r="27" spans="1:17" ht="30" customHeight="1">
      <c r="A27" s="371" t="s">
        <v>269</v>
      </c>
      <c r="B27" s="371"/>
      <c r="C27"/>
      <c r="D27" s="36">
        <v>270000000000</v>
      </c>
      <c r="E27"/>
      <c r="F27" s="36">
        <v>0</v>
      </c>
      <c r="G27"/>
      <c r="H27" s="228">
        <v>-90000000000</v>
      </c>
      <c r="I27"/>
      <c r="J27" s="36">
        <f t="shared" si="1"/>
        <v>180000000000</v>
      </c>
      <c r="K27"/>
      <c r="L27" s="158">
        <f t="shared" si="0"/>
        <v>9.3199522908225235E-3</v>
      </c>
      <c r="M27"/>
      <c r="N27"/>
      <c r="O27"/>
      <c r="P27" s="73"/>
      <c r="Q27" s="72"/>
    </row>
    <row r="28" spans="1:17" ht="30" customHeight="1">
      <c r="A28" s="371" t="s">
        <v>270</v>
      </c>
      <c r="B28" s="371"/>
      <c r="C28"/>
      <c r="D28" s="36">
        <v>160000000000</v>
      </c>
      <c r="E28"/>
      <c r="F28" s="36">
        <v>0</v>
      </c>
      <c r="G28"/>
      <c r="H28" s="228">
        <v>0</v>
      </c>
      <c r="I28"/>
      <c r="J28" s="36">
        <f t="shared" si="1"/>
        <v>160000000000</v>
      </c>
      <c r="K28"/>
      <c r="L28" s="158">
        <f t="shared" si="0"/>
        <v>8.2844020362866869E-3</v>
      </c>
      <c r="M28"/>
      <c r="N28"/>
      <c r="O28"/>
      <c r="P28" s="73"/>
      <c r="Q28" s="72"/>
    </row>
    <row r="29" spans="1:17" ht="30" customHeight="1">
      <c r="A29" s="371" t="s">
        <v>271</v>
      </c>
      <c r="B29" s="371"/>
      <c r="C29"/>
      <c r="D29" s="36">
        <v>95000000000</v>
      </c>
      <c r="E29"/>
      <c r="F29" s="36">
        <v>0</v>
      </c>
      <c r="G29"/>
      <c r="H29" s="228">
        <v>0</v>
      </c>
      <c r="I29"/>
      <c r="J29" s="36">
        <f t="shared" si="1"/>
        <v>95000000000</v>
      </c>
      <c r="K29"/>
      <c r="L29" s="158">
        <f t="shared" si="0"/>
        <v>4.91886370904522E-3</v>
      </c>
      <c r="M29"/>
      <c r="N29"/>
      <c r="O29"/>
      <c r="P29" s="73"/>
      <c r="Q29" s="72"/>
    </row>
    <row r="30" spans="1:17" ht="30" customHeight="1">
      <c r="A30" s="371" t="s">
        <v>272</v>
      </c>
      <c r="B30" s="371"/>
      <c r="C30"/>
      <c r="D30" s="36">
        <v>100000000000</v>
      </c>
      <c r="E30"/>
      <c r="F30" s="36">
        <v>0</v>
      </c>
      <c r="G30"/>
      <c r="H30" s="228">
        <v>0</v>
      </c>
      <c r="I30"/>
      <c r="J30" s="36">
        <f t="shared" si="1"/>
        <v>100000000000</v>
      </c>
      <c r="K30"/>
      <c r="L30" s="158">
        <f t="shared" si="0"/>
        <v>5.1777512726791791E-3</v>
      </c>
      <c r="M30"/>
      <c r="N30"/>
      <c r="O30"/>
      <c r="P30" s="73"/>
      <c r="Q30" s="72"/>
    </row>
    <row r="31" spans="1:17" ht="30" customHeight="1">
      <c r="A31" s="371" t="s">
        <v>273</v>
      </c>
      <c r="B31" s="371"/>
      <c r="C31"/>
      <c r="D31" s="36">
        <v>250000000000</v>
      </c>
      <c r="E31"/>
      <c r="F31" s="36">
        <v>0</v>
      </c>
      <c r="G31"/>
      <c r="H31" s="228">
        <v>0</v>
      </c>
      <c r="I31"/>
      <c r="J31" s="36">
        <f t="shared" si="1"/>
        <v>250000000000</v>
      </c>
      <c r="K31"/>
      <c r="L31" s="158">
        <f t="shared" si="0"/>
        <v>1.2944378181697948E-2</v>
      </c>
      <c r="M31"/>
      <c r="N31"/>
      <c r="O31"/>
      <c r="P31" s="73"/>
      <c r="Q31" s="72"/>
    </row>
    <row r="32" spans="1:17" ht="30" customHeight="1">
      <c r="A32" s="371" t="s">
        <v>274</v>
      </c>
      <c r="B32" s="371"/>
      <c r="C32"/>
      <c r="D32" s="36">
        <v>65000000000</v>
      </c>
      <c r="E32"/>
      <c r="F32" s="36">
        <v>0</v>
      </c>
      <c r="G32"/>
      <c r="H32" s="228">
        <v>0</v>
      </c>
      <c r="I32"/>
      <c r="J32" s="36">
        <f t="shared" si="1"/>
        <v>65000000000</v>
      </c>
      <c r="K32"/>
      <c r="L32" s="158">
        <f t="shared" si="0"/>
        <v>3.3655383272414665E-3</v>
      </c>
      <c r="M32"/>
      <c r="N32"/>
      <c r="O32"/>
      <c r="P32" s="73"/>
      <c r="Q32" s="72"/>
    </row>
    <row r="33" spans="1:17" ht="30" customHeight="1">
      <c r="A33" s="371" t="s">
        <v>275</v>
      </c>
      <c r="B33" s="371"/>
      <c r="C33"/>
      <c r="D33" s="36">
        <v>300000000000</v>
      </c>
      <c r="E33"/>
      <c r="F33" s="36">
        <v>0</v>
      </c>
      <c r="G33"/>
      <c r="H33" s="228">
        <v>0</v>
      </c>
      <c r="I33"/>
      <c r="J33" s="36">
        <f t="shared" si="1"/>
        <v>300000000000</v>
      </c>
      <c r="K33"/>
      <c r="L33" s="158">
        <f t="shared" si="0"/>
        <v>1.5533253818037537E-2</v>
      </c>
      <c r="M33"/>
      <c r="N33"/>
      <c r="O33"/>
      <c r="P33" s="73"/>
      <c r="Q33" s="72"/>
    </row>
    <row r="34" spans="1:17" ht="30" customHeight="1">
      <c r="A34" s="371" t="s">
        <v>276</v>
      </c>
      <c r="B34" s="371"/>
      <c r="C34"/>
      <c r="D34" s="36">
        <v>260000000000</v>
      </c>
      <c r="E34"/>
      <c r="F34" s="36">
        <v>0</v>
      </c>
      <c r="G34"/>
      <c r="H34" s="228">
        <v>-60000000000</v>
      </c>
      <c r="I34"/>
      <c r="J34" s="36">
        <f t="shared" si="1"/>
        <v>200000000000</v>
      </c>
      <c r="K34"/>
      <c r="L34" s="158">
        <f t="shared" si="0"/>
        <v>1.0355502545358358E-2</v>
      </c>
      <c r="M34"/>
      <c r="N34"/>
      <c r="O34"/>
      <c r="P34" s="73"/>
      <c r="Q34" s="72"/>
    </row>
    <row r="35" spans="1:17" ht="30" customHeight="1">
      <c r="A35" s="371" t="s">
        <v>277</v>
      </c>
      <c r="B35" s="371"/>
      <c r="C35"/>
      <c r="D35" s="36">
        <v>210000000000</v>
      </c>
      <c r="E35"/>
      <c r="F35" s="36">
        <v>0</v>
      </c>
      <c r="G35" s="36"/>
      <c r="H35" s="228">
        <v>0</v>
      </c>
      <c r="I35"/>
      <c r="J35" s="36">
        <f t="shared" si="1"/>
        <v>210000000000</v>
      </c>
      <c r="K35"/>
      <c r="L35" s="158">
        <f t="shared" si="0"/>
        <v>1.0873277672626276E-2</v>
      </c>
      <c r="M35"/>
      <c r="N35"/>
      <c r="O35"/>
      <c r="P35" s="73"/>
      <c r="Q35" s="72"/>
    </row>
    <row r="36" spans="1:17" ht="30" customHeight="1">
      <c r="A36" s="371" t="s">
        <v>285</v>
      </c>
      <c r="B36" s="371"/>
      <c r="C36"/>
      <c r="D36" s="36">
        <v>115850000000</v>
      </c>
      <c r="E36"/>
      <c r="F36" s="36">
        <v>0</v>
      </c>
      <c r="G36" s="36"/>
      <c r="H36" s="228">
        <v>0</v>
      </c>
      <c r="I36"/>
      <c r="J36" s="36">
        <f t="shared" si="1"/>
        <v>115850000000</v>
      </c>
      <c r="K36"/>
      <c r="L36" s="158">
        <f t="shared" si="0"/>
        <v>5.9984248493988295E-3</v>
      </c>
      <c r="M36"/>
      <c r="N36"/>
      <c r="O36"/>
      <c r="P36" s="73"/>
      <c r="Q36" s="72"/>
    </row>
    <row r="37" spans="1:17" ht="30" customHeight="1">
      <c r="A37" s="371" t="s">
        <v>287</v>
      </c>
      <c r="B37" s="371"/>
      <c r="C37"/>
      <c r="D37" s="36">
        <v>130000000000</v>
      </c>
      <c r="E37"/>
      <c r="F37" s="36">
        <v>0</v>
      </c>
      <c r="G37" s="36"/>
      <c r="H37" s="228">
        <v>0</v>
      </c>
      <c r="I37"/>
      <c r="J37" s="36">
        <f t="shared" si="1"/>
        <v>130000000000</v>
      </c>
      <c r="K37"/>
      <c r="L37" s="158">
        <f t="shared" si="0"/>
        <v>6.731076654482933E-3</v>
      </c>
      <c r="M37"/>
      <c r="N37"/>
      <c r="O37"/>
      <c r="P37" s="73"/>
      <c r="Q37" s="72"/>
    </row>
    <row r="38" spans="1:17" ht="30" customHeight="1">
      <c r="A38" s="371" t="s">
        <v>288</v>
      </c>
      <c r="B38" s="371"/>
      <c r="C38"/>
      <c r="D38" s="36">
        <v>100000000000</v>
      </c>
      <c r="E38"/>
      <c r="F38" s="36">
        <v>0</v>
      </c>
      <c r="G38" s="36"/>
      <c r="H38" s="228">
        <v>0</v>
      </c>
      <c r="I38"/>
      <c r="J38" s="36">
        <f t="shared" si="1"/>
        <v>100000000000</v>
      </c>
      <c r="K38"/>
      <c r="L38" s="158">
        <f t="shared" si="0"/>
        <v>5.1777512726791791E-3</v>
      </c>
      <c r="M38"/>
      <c r="N38"/>
      <c r="O38"/>
      <c r="P38" s="73"/>
      <c r="Q38" s="72"/>
    </row>
    <row r="39" spans="1:17" ht="30" customHeight="1">
      <c r="A39" s="371" t="s">
        <v>290</v>
      </c>
      <c r="B39" s="371"/>
      <c r="C39"/>
      <c r="D39" s="36">
        <v>100000000000</v>
      </c>
      <c r="E39"/>
      <c r="F39" s="36">
        <v>0</v>
      </c>
      <c r="G39" s="36"/>
      <c r="H39" s="228">
        <v>0</v>
      </c>
      <c r="I39"/>
      <c r="J39" s="36">
        <f t="shared" si="1"/>
        <v>100000000000</v>
      </c>
      <c r="K39"/>
      <c r="L39" s="158">
        <f t="shared" si="0"/>
        <v>5.1777512726791791E-3</v>
      </c>
      <c r="M39"/>
      <c r="N39"/>
      <c r="O39"/>
      <c r="P39" s="73"/>
      <c r="Q39" s="72"/>
    </row>
    <row r="40" spans="1:17" ht="30" customHeight="1">
      <c r="A40" s="371" t="s">
        <v>292</v>
      </c>
      <c r="B40" s="371"/>
      <c r="C40"/>
      <c r="D40" s="36">
        <v>100000000000</v>
      </c>
      <c r="E40"/>
      <c r="F40" s="36">
        <v>0</v>
      </c>
      <c r="G40" s="36"/>
      <c r="H40" s="228">
        <v>0</v>
      </c>
      <c r="I40"/>
      <c r="J40" s="36">
        <f t="shared" si="1"/>
        <v>100000000000</v>
      </c>
      <c r="K40"/>
      <c r="L40" s="158">
        <f t="shared" si="0"/>
        <v>5.1777512726791791E-3</v>
      </c>
      <c r="M40"/>
      <c r="N40"/>
      <c r="O40"/>
      <c r="P40" s="73"/>
      <c r="Q40" s="72"/>
    </row>
    <row r="41" spans="1:17" ht="30" customHeight="1">
      <c r="A41" s="371" t="s">
        <v>293</v>
      </c>
      <c r="B41" s="371"/>
      <c r="C41"/>
      <c r="D41" s="36">
        <v>300000000000</v>
      </c>
      <c r="E41"/>
      <c r="F41" s="36">
        <v>0</v>
      </c>
      <c r="G41" s="36"/>
      <c r="H41" s="228">
        <v>0</v>
      </c>
      <c r="I41"/>
      <c r="J41" s="36">
        <f t="shared" si="1"/>
        <v>300000000000</v>
      </c>
      <c r="K41"/>
      <c r="L41" s="158">
        <f t="shared" si="0"/>
        <v>1.5533253818037537E-2</v>
      </c>
      <c r="M41"/>
      <c r="N41"/>
      <c r="O41"/>
      <c r="P41" s="73"/>
      <c r="Q41" s="72"/>
    </row>
    <row r="42" spans="1:17" ht="30" customHeight="1">
      <c r="A42" s="371" t="s">
        <v>308</v>
      </c>
      <c r="B42" s="371"/>
      <c r="C42"/>
      <c r="D42" s="36">
        <v>160000000000</v>
      </c>
      <c r="E42"/>
      <c r="F42" s="36">
        <v>0</v>
      </c>
      <c r="G42" s="36"/>
      <c r="H42" s="228">
        <v>0</v>
      </c>
      <c r="I42"/>
      <c r="J42" s="36">
        <f t="shared" si="1"/>
        <v>160000000000</v>
      </c>
      <c r="K42"/>
      <c r="L42" s="158">
        <f t="shared" si="0"/>
        <v>8.2844020362866869E-3</v>
      </c>
      <c r="M42"/>
      <c r="N42"/>
      <c r="O42"/>
      <c r="P42" s="73"/>
      <c r="Q42" s="72"/>
    </row>
    <row r="43" spans="1:17" ht="30" customHeight="1">
      <c r="A43" s="371" t="s">
        <v>319</v>
      </c>
      <c r="B43" s="371"/>
      <c r="C43"/>
      <c r="D43" s="36">
        <v>200000000000</v>
      </c>
      <c r="E43"/>
      <c r="F43" s="36">
        <v>0</v>
      </c>
      <c r="G43" s="36"/>
      <c r="H43" s="228">
        <v>0</v>
      </c>
      <c r="I43"/>
      <c r="J43" s="36">
        <f t="shared" si="1"/>
        <v>200000000000</v>
      </c>
      <c r="K43"/>
      <c r="L43" s="158">
        <f t="shared" si="0"/>
        <v>1.0355502545358358E-2</v>
      </c>
      <c r="M43"/>
      <c r="N43"/>
      <c r="O43"/>
      <c r="P43" s="73"/>
      <c r="Q43" s="72"/>
    </row>
    <row r="44" spans="1:17" ht="30" customHeight="1">
      <c r="A44" s="371" t="s">
        <v>320</v>
      </c>
      <c r="B44" s="371"/>
      <c r="C44"/>
      <c r="D44" s="36">
        <v>190000000000</v>
      </c>
      <c r="E44"/>
      <c r="F44" s="36">
        <v>0</v>
      </c>
      <c r="G44" s="36"/>
      <c r="H44" s="228">
        <v>0</v>
      </c>
      <c r="I44"/>
      <c r="J44" s="36">
        <f t="shared" si="1"/>
        <v>190000000000</v>
      </c>
      <c r="K44"/>
      <c r="L44" s="158">
        <f t="shared" si="0"/>
        <v>9.83772741809044E-3</v>
      </c>
      <c r="M44"/>
      <c r="N44"/>
      <c r="O44"/>
      <c r="P44" s="73"/>
      <c r="Q44" s="72"/>
    </row>
    <row r="45" spans="1:17" ht="30" customHeight="1">
      <c r="A45" s="371" t="s">
        <v>321</v>
      </c>
      <c r="B45" s="371"/>
      <c r="C45"/>
      <c r="D45" s="36">
        <v>200000000000</v>
      </c>
      <c r="E45"/>
      <c r="F45" s="36">
        <v>0</v>
      </c>
      <c r="G45" s="36"/>
      <c r="H45" s="228">
        <v>0</v>
      </c>
      <c r="I45"/>
      <c r="J45" s="36">
        <f t="shared" si="1"/>
        <v>200000000000</v>
      </c>
      <c r="K45"/>
      <c r="L45" s="158">
        <f t="shared" si="0"/>
        <v>1.0355502545358358E-2</v>
      </c>
      <c r="M45"/>
      <c r="N45"/>
      <c r="O45"/>
      <c r="P45" s="73"/>
      <c r="Q45" s="72"/>
    </row>
    <row r="46" spans="1:17" ht="30" customHeight="1">
      <c r="A46" s="371" t="s">
        <v>322</v>
      </c>
      <c r="B46" s="371"/>
      <c r="C46"/>
      <c r="D46" s="36">
        <v>160000000000</v>
      </c>
      <c r="E46"/>
      <c r="F46" s="36">
        <v>0</v>
      </c>
      <c r="G46" s="36"/>
      <c r="H46" s="228">
        <v>0</v>
      </c>
      <c r="I46"/>
      <c r="J46" s="36">
        <f t="shared" si="1"/>
        <v>160000000000</v>
      </c>
      <c r="K46"/>
      <c r="L46" s="158">
        <f t="shared" si="0"/>
        <v>8.2844020362866869E-3</v>
      </c>
      <c r="M46"/>
      <c r="N46"/>
      <c r="O46"/>
      <c r="P46" s="73"/>
      <c r="Q46" s="72"/>
    </row>
    <row r="47" spans="1:17" ht="30" customHeight="1">
      <c r="A47" s="371" t="s">
        <v>323</v>
      </c>
      <c r="B47" s="371"/>
      <c r="C47"/>
      <c r="D47" s="36">
        <v>110000000000</v>
      </c>
      <c r="E47"/>
      <c r="F47" s="36">
        <v>0</v>
      </c>
      <c r="G47" s="36"/>
      <c r="H47" s="228">
        <v>0</v>
      </c>
      <c r="I47"/>
      <c r="J47" s="36">
        <f t="shared" si="1"/>
        <v>110000000000</v>
      </c>
      <c r="K47"/>
      <c r="L47" s="158">
        <f t="shared" si="0"/>
        <v>5.6955263999470974E-3</v>
      </c>
      <c r="M47"/>
      <c r="N47"/>
      <c r="O47"/>
      <c r="P47" s="73"/>
      <c r="Q47" s="72"/>
    </row>
    <row r="48" spans="1:17" ht="30" customHeight="1">
      <c r="A48" s="371" t="s">
        <v>324</v>
      </c>
      <c r="B48" s="371"/>
      <c r="C48"/>
      <c r="D48" s="36">
        <v>200000000000</v>
      </c>
      <c r="E48"/>
      <c r="F48" s="36">
        <v>0</v>
      </c>
      <c r="G48" s="36"/>
      <c r="H48" s="228">
        <v>0</v>
      </c>
      <c r="I48"/>
      <c r="J48" s="36">
        <f t="shared" si="1"/>
        <v>200000000000</v>
      </c>
      <c r="K48"/>
      <c r="L48" s="158">
        <f t="shared" si="0"/>
        <v>1.0355502545358358E-2</v>
      </c>
      <c r="M48"/>
      <c r="N48"/>
      <c r="O48"/>
      <c r="P48" s="73"/>
      <c r="Q48" s="72"/>
    </row>
    <row r="49" spans="1:17" ht="30" customHeight="1">
      <c r="A49" s="371" t="s">
        <v>325</v>
      </c>
      <c r="B49" s="371"/>
      <c r="C49"/>
      <c r="D49" s="36">
        <v>285000</v>
      </c>
      <c r="E49"/>
      <c r="F49" s="36">
        <v>441110041092</v>
      </c>
      <c r="G49" s="36"/>
      <c r="H49" s="228">
        <v>-441091145000</v>
      </c>
      <c r="I49"/>
      <c r="J49" s="36">
        <f t="shared" si="1"/>
        <v>19181092</v>
      </c>
      <c r="K49"/>
      <c r="L49" s="158">
        <f t="shared" si="0"/>
        <v>9.931492351437642E-7</v>
      </c>
      <c r="M49"/>
      <c r="N49"/>
      <c r="O49"/>
      <c r="P49" s="73"/>
      <c r="Q49" s="72"/>
    </row>
    <row r="50" spans="1:17" ht="30" customHeight="1">
      <c r="A50" s="371" t="s">
        <v>326</v>
      </c>
      <c r="B50" s="371"/>
      <c r="C50"/>
      <c r="D50" s="36">
        <v>500000000000</v>
      </c>
      <c r="E50"/>
      <c r="F50" s="36">
        <v>0</v>
      </c>
      <c r="G50" s="36"/>
      <c r="H50" s="228">
        <v>0</v>
      </c>
      <c r="I50"/>
      <c r="J50" s="36">
        <f t="shared" si="1"/>
        <v>500000000000</v>
      </c>
      <c r="K50"/>
      <c r="L50" s="158">
        <f t="shared" si="0"/>
        <v>2.5888756363395896E-2</v>
      </c>
      <c r="M50"/>
      <c r="N50"/>
      <c r="O50"/>
      <c r="P50" s="73"/>
      <c r="Q50" s="72"/>
    </row>
    <row r="51" spans="1:17" ht="30" customHeight="1">
      <c r="A51" s="371" t="s">
        <v>327</v>
      </c>
      <c r="B51" s="371"/>
      <c r="C51"/>
      <c r="D51" s="36">
        <v>500000000000</v>
      </c>
      <c r="E51"/>
      <c r="F51" s="36">
        <v>0</v>
      </c>
      <c r="G51" s="36"/>
      <c r="H51" s="228">
        <v>0</v>
      </c>
      <c r="I51"/>
      <c r="J51" s="36">
        <f t="shared" si="1"/>
        <v>500000000000</v>
      </c>
      <c r="K51"/>
      <c r="L51" s="158">
        <f t="shared" si="0"/>
        <v>2.5888756363395896E-2</v>
      </c>
      <c r="M51"/>
      <c r="N51"/>
      <c r="O51"/>
      <c r="P51" s="73"/>
      <c r="Q51" s="72"/>
    </row>
    <row r="52" spans="1:17" ht="30" customHeight="1">
      <c r="A52" s="371" t="s">
        <v>328</v>
      </c>
      <c r="B52" s="371"/>
      <c r="C52"/>
      <c r="D52" s="36">
        <v>100000000000</v>
      </c>
      <c r="E52"/>
      <c r="F52" s="36">
        <v>0</v>
      </c>
      <c r="G52" s="36"/>
      <c r="H52" s="228">
        <v>0</v>
      </c>
      <c r="I52"/>
      <c r="J52" s="36">
        <f t="shared" si="1"/>
        <v>100000000000</v>
      </c>
      <c r="K52"/>
      <c r="L52" s="158">
        <f t="shared" si="0"/>
        <v>5.1777512726791791E-3</v>
      </c>
      <c r="M52"/>
      <c r="N52"/>
      <c r="O52"/>
      <c r="P52" s="73"/>
      <c r="Q52" s="72"/>
    </row>
    <row r="53" spans="1:17" ht="30" customHeight="1">
      <c r="A53" s="371" t="s">
        <v>329</v>
      </c>
      <c r="B53" s="371"/>
      <c r="C53"/>
      <c r="D53" s="36">
        <v>200000000000</v>
      </c>
      <c r="E53"/>
      <c r="F53" s="36">
        <v>0</v>
      </c>
      <c r="G53" s="36"/>
      <c r="H53" s="228">
        <v>0</v>
      </c>
      <c r="I53"/>
      <c r="J53" s="36">
        <f t="shared" si="1"/>
        <v>200000000000</v>
      </c>
      <c r="K53"/>
      <c r="L53" s="158">
        <f t="shared" si="0"/>
        <v>1.0355502545358358E-2</v>
      </c>
      <c r="M53"/>
      <c r="N53"/>
      <c r="O53"/>
      <c r="P53" s="73"/>
      <c r="Q53" s="72"/>
    </row>
    <row r="54" spans="1:17" ht="30" customHeight="1">
      <c r="A54" s="371" t="s">
        <v>330</v>
      </c>
      <c r="B54" s="371"/>
      <c r="C54"/>
      <c r="D54" s="36">
        <v>836000000000</v>
      </c>
      <c r="E54"/>
      <c r="F54" s="36">
        <v>0</v>
      </c>
      <c r="G54" s="36"/>
      <c r="H54" s="228">
        <v>0</v>
      </c>
      <c r="I54"/>
      <c r="J54" s="36">
        <f t="shared" si="1"/>
        <v>836000000000</v>
      </c>
      <c r="K54"/>
      <c r="L54" s="158">
        <f t="shared" si="0"/>
        <v>4.3286000639597942E-2</v>
      </c>
      <c r="M54"/>
      <c r="N54"/>
      <c r="O54"/>
      <c r="P54" s="73"/>
      <c r="Q54" s="72"/>
    </row>
    <row r="55" spans="1:17" ht="30" customHeight="1">
      <c r="A55" s="371" t="s">
        <v>405</v>
      </c>
      <c r="B55" s="371"/>
      <c r="C55"/>
      <c r="D55" s="36">
        <v>0</v>
      </c>
      <c r="E55"/>
      <c r="F55" s="36">
        <v>100000000000</v>
      </c>
      <c r="G55" s="36"/>
      <c r="H55" s="228">
        <v>0</v>
      </c>
      <c r="I55"/>
      <c r="J55" s="36">
        <f t="shared" si="1"/>
        <v>100000000000</v>
      </c>
      <c r="K55"/>
      <c r="L55" s="158">
        <f t="shared" si="0"/>
        <v>5.1777512726791791E-3</v>
      </c>
      <c r="M55"/>
      <c r="N55"/>
      <c r="O55"/>
      <c r="P55" s="73"/>
      <c r="Q55" s="72"/>
    </row>
    <row r="56" spans="1:17" ht="30" customHeight="1">
      <c r="A56" s="371" t="s">
        <v>406</v>
      </c>
      <c r="B56" s="371"/>
      <c r="C56"/>
      <c r="D56" s="36">
        <v>0</v>
      </c>
      <c r="E56"/>
      <c r="F56" s="36">
        <v>160000000000</v>
      </c>
      <c r="G56" s="36"/>
      <c r="H56" s="228">
        <v>0</v>
      </c>
      <c r="I56"/>
      <c r="J56" s="36">
        <f t="shared" si="1"/>
        <v>160000000000</v>
      </c>
      <c r="K56"/>
      <c r="L56" s="158">
        <f t="shared" si="0"/>
        <v>8.2844020362866869E-3</v>
      </c>
      <c r="M56"/>
      <c r="N56"/>
      <c r="O56"/>
      <c r="P56" s="73"/>
      <c r="Q56" s="72"/>
    </row>
    <row r="57" spans="1:17" ht="30" customHeight="1">
      <c r="A57" s="371" t="s">
        <v>407</v>
      </c>
      <c r="B57" s="371"/>
      <c r="C57"/>
      <c r="D57" s="36">
        <v>0</v>
      </c>
      <c r="E57"/>
      <c r="F57" s="36">
        <v>100000000000</v>
      </c>
      <c r="G57" s="36"/>
      <c r="H57" s="228">
        <v>0</v>
      </c>
      <c r="I57"/>
      <c r="J57" s="36">
        <f t="shared" si="1"/>
        <v>100000000000</v>
      </c>
      <c r="K57"/>
      <c r="L57" s="158">
        <f t="shared" si="0"/>
        <v>5.1777512726791791E-3</v>
      </c>
      <c r="M57"/>
      <c r="N57"/>
      <c r="O57"/>
      <c r="P57" s="73"/>
      <c r="Q57" s="72"/>
    </row>
    <row r="58" spans="1:17" ht="30" customHeight="1">
      <c r="A58" s="371" t="s">
        <v>408</v>
      </c>
      <c r="B58" s="371"/>
      <c r="C58"/>
      <c r="D58" s="36">
        <v>0</v>
      </c>
      <c r="E58"/>
      <c r="F58" s="36">
        <v>130000000000</v>
      </c>
      <c r="G58" s="36"/>
      <c r="H58" s="228">
        <v>0</v>
      </c>
      <c r="I58"/>
      <c r="J58" s="36">
        <f t="shared" si="1"/>
        <v>130000000000</v>
      </c>
      <c r="K58"/>
      <c r="L58" s="158">
        <f>J58/19313403586545</f>
        <v>6.731076654482933E-3</v>
      </c>
      <c r="M58"/>
      <c r="N58"/>
      <c r="O58"/>
      <c r="P58" s="73"/>
      <c r="Q58" s="72"/>
    </row>
    <row r="59" spans="1:17" ht="30" customHeight="1">
      <c r="A59" s="371" t="s">
        <v>409</v>
      </c>
      <c r="B59" s="371"/>
      <c r="C59"/>
      <c r="D59" s="36">
        <v>0</v>
      </c>
      <c r="E59"/>
      <c r="F59" s="36">
        <v>200000000000</v>
      </c>
      <c r="G59" s="36"/>
      <c r="H59" s="228">
        <v>0</v>
      </c>
      <c r="I59"/>
      <c r="J59" s="36">
        <f t="shared" si="1"/>
        <v>200000000000</v>
      </c>
      <c r="K59"/>
      <c r="L59" s="158">
        <f t="shared" si="0"/>
        <v>1.0355502545358358E-2</v>
      </c>
      <c r="M59"/>
      <c r="N59"/>
      <c r="O59"/>
      <c r="P59" s="73"/>
      <c r="Q59" s="72"/>
    </row>
    <row r="60" spans="1:17" ht="30" customHeight="1">
      <c r="A60" s="371" t="s">
        <v>410</v>
      </c>
      <c r="B60" s="371"/>
      <c r="C60"/>
      <c r="D60" s="36">
        <v>0</v>
      </c>
      <c r="E60"/>
      <c r="F60" s="36">
        <v>100000000000</v>
      </c>
      <c r="G60" s="36"/>
      <c r="H60" s="228">
        <v>0</v>
      </c>
      <c r="I60"/>
      <c r="J60" s="36">
        <f t="shared" si="1"/>
        <v>100000000000</v>
      </c>
      <c r="K60"/>
      <c r="L60" s="158">
        <f t="shared" si="0"/>
        <v>5.1777512726791791E-3</v>
      </c>
      <c r="M60"/>
      <c r="N60"/>
      <c r="O60"/>
      <c r="P60" s="73"/>
      <c r="Q60" s="72"/>
    </row>
    <row r="61" spans="1:17" ht="30" customHeight="1">
      <c r="A61" s="371" t="s">
        <v>411</v>
      </c>
      <c r="B61" s="371"/>
      <c r="C61"/>
      <c r="D61" s="36">
        <v>0</v>
      </c>
      <c r="E61"/>
      <c r="F61" s="36">
        <v>200000000000</v>
      </c>
      <c r="G61" s="36"/>
      <c r="H61" s="228">
        <v>0</v>
      </c>
      <c r="I61"/>
      <c r="J61" s="36">
        <f t="shared" si="1"/>
        <v>200000000000</v>
      </c>
      <c r="K61"/>
      <c r="L61" s="158">
        <f t="shared" si="0"/>
        <v>1.0355502545358358E-2</v>
      </c>
      <c r="M61"/>
      <c r="N61"/>
      <c r="O61"/>
      <c r="P61" s="73"/>
      <c r="Q61" s="72"/>
    </row>
    <row r="62" spans="1:17" ht="30" customHeight="1">
      <c r="A62" s="371" t="s">
        <v>412</v>
      </c>
      <c r="B62" s="371"/>
      <c r="C62"/>
      <c r="D62" s="36">
        <v>0</v>
      </c>
      <c r="E62"/>
      <c r="F62" s="36">
        <v>500000000000</v>
      </c>
      <c r="G62" s="36"/>
      <c r="H62" s="228">
        <v>0</v>
      </c>
      <c r="I62"/>
      <c r="J62" s="36">
        <f t="shared" si="1"/>
        <v>500000000000</v>
      </c>
      <c r="K62"/>
      <c r="L62" s="158">
        <f t="shared" si="0"/>
        <v>2.5888756363395896E-2</v>
      </c>
      <c r="M62"/>
      <c r="N62"/>
      <c r="O62"/>
      <c r="P62" s="73"/>
      <c r="Q62" s="72"/>
    </row>
    <row r="63" spans="1:17" ht="30" customHeight="1">
      <c r="A63" s="371" t="s">
        <v>413</v>
      </c>
      <c r="B63" s="371"/>
      <c r="C63"/>
      <c r="D63" s="36">
        <v>0</v>
      </c>
      <c r="E63"/>
      <c r="F63" s="36">
        <v>500000000000</v>
      </c>
      <c r="G63" s="36"/>
      <c r="H63" s="228">
        <v>0</v>
      </c>
      <c r="I63"/>
      <c r="J63" s="36">
        <f t="shared" si="1"/>
        <v>500000000000</v>
      </c>
      <c r="K63"/>
      <c r="L63" s="158">
        <f>J63/19313403586545</f>
        <v>2.5888756363395896E-2</v>
      </c>
      <c r="M63"/>
      <c r="N63"/>
      <c r="O63"/>
      <c r="P63" s="73"/>
      <c r="Q63" s="72"/>
    </row>
    <row r="64" spans="1:17" ht="30" customHeight="1">
      <c r="A64" s="371" t="s">
        <v>414</v>
      </c>
      <c r="B64" s="371"/>
      <c r="C64"/>
      <c r="D64" s="36">
        <v>0</v>
      </c>
      <c r="E64"/>
      <c r="F64" s="36">
        <v>1000000000000</v>
      </c>
      <c r="G64" s="36"/>
      <c r="H64" s="228">
        <v>0</v>
      </c>
      <c r="I64"/>
      <c r="J64" s="36">
        <f t="shared" si="1"/>
        <v>1000000000000</v>
      </c>
      <c r="K64"/>
      <c r="L64" s="158">
        <f>J64/19313403586545</f>
        <v>5.1777512726791791E-2</v>
      </c>
      <c r="M64"/>
      <c r="N64"/>
      <c r="O64"/>
      <c r="P64" s="73"/>
      <c r="Q64" s="72"/>
    </row>
    <row r="65" spans="1:17" ht="30" customHeight="1" thickBot="1">
      <c r="A65" s="339" t="s">
        <v>12</v>
      </c>
      <c r="B65" s="339"/>
      <c r="C65"/>
      <c r="D65" s="276">
        <f>SUM(D7:D64)</f>
        <v>7581165890064</v>
      </c>
      <c r="E65" s="310"/>
      <c r="F65" s="276">
        <f>SUM(F7:F64)</f>
        <v>11899915121895</v>
      </c>
      <c r="G65" s="310"/>
      <c r="H65" s="329">
        <f>SUM(H7:H64)</f>
        <v>-8804574807509</v>
      </c>
      <c r="I65" s="310"/>
      <c r="J65" s="276">
        <f>SUM(J7:J64)</f>
        <v>10676506204450</v>
      </c>
      <c r="K65" s="310"/>
      <c r="L65" s="297">
        <f>SUM(L7:L64)</f>
        <v>0.55280293587858109</v>
      </c>
      <c r="M65"/>
      <c r="N65"/>
      <c r="O65"/>
      <c r="P65" s="73"/>
      <c r="Q65" s="72"/>
    </row>
    <row r="66" spans="1:17" ht="30" customHeight="1" thickTop="1">
      <c r="B66" s="145"/>
      <c r="C66" s="86"/>
      <c r="D66" s="73"/>
      <c r="E66" s="72"/>
      <c r="L66" s="30"/>
      <c r="N66" s="12"/>
      <c r="O66" s="12"/>
      <c r="P66" s="12"/>
      <c r="Q66" s="12"/>
    </row>
    <row r="67" spans="1:17" ht="30" customHeight="1">
      <c r="B67" s="145"/>
      <c r="C67" s="86"/>
      <c r="D67" s="73"/>
      <c r="E67" s="72"/>
      <c r="L67" s="30"/>
      <c r="N67" s="12"/>
      <c r="O67" s="12"/>
      <c r="P67" s="12"/>
      <c r="Q67" s="12"/>
    </row>
    <row r="68" spans="1:17" ht="30" customHeight="1">
      <c r="B68" s="145"/>
      <c r="C68" s="86"/>
      <c r="D68" s="73"/>
      <c r="E68" s="72"/>
      <c r="L68" s="30"/>
      <c r="N68" s="12"/>
      <c r="O68" s="12"/>
      <c r="P68" s="12"/>
      <c r="Q68" s="12"/>
    </row>
    <row r="69" spans="1:17" ht="30" customHeight="1">
      <c r="B69" s="145"/>
      <c r="C69" s="86"/>
      <c r="D69" s="73"/>
      <c r="E69" s="72"/>
      <c r="L69" s="30"/>
      <c r="N69" s="12"/>
      <c r="O69" s="12"/>
      <c r="P69" s="12"/>
      <c r="Q69" s="12"/>
    </row>
    <row r="70" spans="1:17" ht="30" customHeight="1">
      <c r="B70" s="145"/>
      <c r="C70" s="86"/>
      <c r="D70" s="73"/>
      <c r="E70" s="72"/>
      <c r="L70" s="30"/>
      <c r="N70" s="12"/>
      <c r="O70" s="12"/>
      <c r="P70" s="12"/>
      <c r="Q70" s="12"/>
    </row>
    <row r="71" spans="1:17" ht="30" customHeight="1">
      <c r="B71" s="145"/>
      <c r="C71" s="86"/>
      <c r="D71" s="73"/>
      <c r="E71" s="72"/>
      <c r="L71" s="30"/>
      <c r="N71" s="12"/>
      <c r="O71" s="12"/>
      <c r="P71" s="12"/>
      <c r="Q71" s="12"/>
    </row>
    <row r="72" spans="1:17" ht="30" customHeight="1">
      <c r="B72" s="145"/>
      <c r="C72" s="86"/>
      <c r="D72" s="73"/>
      <c r="E72" s="72"/>
      <c r="L72" s="30"/>
      <c r="N72" s="12"/>
      <c r="O72" s="12"/>
      <c r="P72" s="12"/>
      <c r="Q72" s="12"/>
    </row>
    <row r="73" spans="1:17" ht="30" customHeight="1">
      <c r="B73" s="145"/>
      <c r="C73" s="86"/>
      <c r="D73" s="73"/>
      <c r="E73" s="72"/>
      <c r="L73" s="30"/>
      <c r="N73" s="12"/>
      <c r="O73" s="12"/>
      <c r="P73" s="12"/>
      <c r="Q73" s="12"/>
    </row>
    <row r="74" spans="1:17" ht="30" customHeight="1">
      <c r="B74" s="145"/>
      <c r="C74" s="86"/>
      <c r="D74" s="73"/>
      <c r="E74" s="72"/>
      <c r="L74" s="30"/>
      <c r="N74" s="12"/>
      <c r="O74" s="12"/>
      <c r="P74" s="12"/>
      <c r="Q74" s="12"/>
    </row>
    <row r="75" spans="1:17" ht="30" customHeight="1">
      <c r="B75" s="145"/>
      <c r="C75" s="86"/>
      <c r="D75" s="73"/>
      <c r="E75" s="72"/>
      <c r="L75" s="30"/>
      <c r="N75" s="12"/>
      <c r="O75" s="12"/>
      <c r="P75" s="12"/>
      <c r="Q75" s="12"/>
    </row>
    <row r="76" spans="1:17" ht="30" customHeight="1">
      <c r="B76" s="145"/>
      <c r="C76" s="86"/>
      <c r="D76" s="73"/>
      <c r="E76" s="72"/>
      <c r="L76" s="30"/>
      <c r="N76" s="12"/>
      <c r="O76" s="12"/>
      <c r="P76" s="12"/>
      <c r="Q76" s="12"/>
    </row>
    <row r="77" spans="1:17" ht="30" customHeight="1">
      <c r="B77" s="145"/>
      <c r="C77" s="86"/>
      <c r="D77" s="73"/>
      <c r="E77" s="72"/>
      <c r="L77" s="30"/>
      <c r="N77" s="12"/>
      <c r="O77" s="12"/>
      <c r="P77" s="12"/>
      <c r="Q77" s="12"/>
    </row>
    <row r="78" spans="1:17" ht="30" customHeight="1">
      <c r="B78" s="145"/>
      <c r="C78" s="86"/>
      <c r="D78" s="73"/>
      <c r="E78" s="72"/>
      <c r="L78" s="30"/>
      <c r="N78" s="12"/>
      <c r="O78" s="12"/>
      <c r="P78" s="12"/>
      <c r="Q78" s="12"/>
    </row>
    <row r="79" spans="1:17" ht="30" customHeight="1">
      <c r="B79" s="145"/>
      <c r="C79" s="86"/>
      <c r="D79" s="73"/>
      <c r="E79" s="72"/>
      <c r="L79" s="30"/>
      <c r="N79" s="12"/>
      <c r="O79" s="12"/>
      <c r="P79" s="12"/>
      <c r="Q79" s="12"/>
    </row>
    <row r="80" spans="1:17" ht="30" customHeight="1">
      <c r="B80" s="145"/>
      <c r="C80" s="86"/>
      <c r="D80" s="73"/>
      <c r="E80" s="72"/>
      <c r="L80" s="30"/>
      <c r="N80" s="12"/>
      <c r="O80" s="12"/>
      <c r="P80" s="12"/>
      <c r="Q80" s="12"/>
    </row>
    <row r="81" spans="2:17" ht="30" customHeight="1">
      <c r="B81" s="145"/>
      <c r="C81" s="86"/>
      <c r="D81" s="73"/>
      <c r="E81" s="72"/>
      <c r="L81" s="30"/>
      <c r="N81" s="12"/>
      <c r="O81" s="12"/>
      <c r="P81" s="12"/>
      <c r="Q81" s="12"/>
    </row>
    <row r="82" spans="2:17" ht="30" customHeight="1">
      <c r="B82" s="145"/>
      <c r="C82" s="86"/>
      <c r="D82" s="73"/>
      <c r="E82" s="72"/>
      <c r="L82" s="30"/>
      <c r="N82" s="12"/>
      <c r="O82" s="12"/>
      <c r="P82" s="12"/>
      <c r="Q82" s="12"/>
    </row>
    <row r="83" spans="2:17" ht="30" customHeight="1">
      <c r="B83" s="145"/>
      <c r="C83" s="86"/>
      <c r="D83" s="73"/>
      <c r="E83" s="72"/>
      <c r="L83" s="30"/>
      <c r="N83" s="12"/>
      <c r="O83" s="12"/>
      <c r="P83" s="12"/>
      <c r="Q83" s="12"/>
    </row>
    <row r="84" spans="2:17" ht="30" customHeight="1">
      <c r="B84" s="145"/>
      <c r="C84" s="86"/>
      <c r="D84" s="73"/>
      <c r="E84" s="72"/>
      <c r="L84" s="30"/>
      <c r="N84" s="12"/>
      <c r="O84" s="12"/>
      <c r="P84" s="12"/>
      <c r="Q84" s="12"/>
    </row>
    <row r="85" spans="2:17" ht="30" customHeight="1">
      <c r="B85" s="145"/>
      <c r="C85" s="86"/>
      <c r="D85" s="73"/>
      <c r="E85" s="72"/>
      <c r="L85" s="30"/>
      <c r="N85" s="12"/>
      <c r="O85" s="12"/>
      <c r="P85" s="12"/>
      <c r="Q85" s="12"/>
    </row>
    <row r="86" spans="2:17" ht="30" customHeight="1">
      <c r="B86" s="145"/>
      <c r="C86" s="86"/>
      <c r="D86" s="73"/>
      <c r="E86" s="72"/>
      <c r="L86" s="30"/>
      <c r="N86" s="12"/>
      <c r="O86" s="12"/>
      <c r="P86" s="12"/>
      <c r="Q86" s="12"/>
    </row>
    <row r="87" spans="2:17" ht="30" customHeight="1">
      <c r="B87" s="145"/>
      <c r="C87" s="86"/>
      <c r="D87" s="73"/>
      <c r="E87" s="72"/>
      <c r="L87" s="30"/>
      <c r="N87" s="12"/>
      <c r="O87" s="12"/>
      <c r="P87" s="12"/>
      <c r="Q87" s="12"/>
    </row>
    <row r="88" spans="2:17" ht="30" customHeight="1">
      <c r="B88" s="145"/>
      <c r="C88" s="86"/>
      <c r="D88" s="73"/>
      <c r="E88" s="72"/>
      <c r="L88" s="30"/>
      <c r="N88" s="12"/>
      <c r="O88" s="12"/>
      <c r="P88" s="12"/>
      <c r="Q88" s="12"/>
    </row>
    <row r="89" spans="2:17" ht="30" customHeight="1">
      <c r="B89" s="145"/>
      <c r="C89" s="86"/>
      <c r="D89" s="73"/>
      <c r="E89" s="72"/>
      <c r="L89" s="30"/>
      <c r="N89" s="12"/>
      <c r="O89" s="12"/>
      <c r="P89" s="12"/>
      <c r="Q89" s="12"/>
    </row>
    <row r="90" spans="2:17" ht="30" customHeight="1">
      <c r="B90" s="145"/>
      <c r="C90" s="86"/>
      <c r="D90" s="73"/>
      <c r="E90" s="72"/>
      <c r="L90" s="30"/>
      <c r="N90" s="12"/>
      <c r="O90" s="12"/>
      <c r="P90" s="12"/>
      <c r="Q90" s="12"/>
    </row>
    <row r="91" spans="2:17" s="22" customFormat="1" ht="30" customHeight="1">
      <c r="B91" s="146"/>
      <c r="C91" s="141"/>
      <c r="D91" s="74"/>
      <c r="E91" s="72"/>
      <c r="L91" s="46"/>
    </row>
    <row r="92" spans="2:17" ht="24.95" customHeight="1">
      <c r="J92" s="98"/>
    </row>
  </sheetData>
  <mergeCells count="66">
    <mergeCell ref="A53:B53"/>
    <mergeCell ref="A54:B54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2:B32"/>
    <mergeCell ref="A26:B26"/>
    <mergeCell ref="A27:B27"/>
    <mergeCell ref="A28:B28"/>
    <mergeCell ref="A29:B29"/>
    <mergeCell ref="A30:B30"/>
    <mergeCell ref="A65:B65"/>
    <mergeCell ref="A20:B20"/>
    <mergeCell ref="A17:B17"/>
    <mergeCell ref="A18:B18"/>
    <mergeCell ref="A19:B19"/>
    <mergeCell ref="A21:B21"/>
    <mergeCell ref="A25:B25"/>
    <mergeCell ref="A40:B40"/>
    <mergeCell ref="A41:B41"/>
    <mergeCell ref="A42:B42"/>
    <mergeCell ref="A33:B33"/>
    <mergeCell ref="A34:B34"/>
    <mergeCell ref="A22:B22"/>
    <mergeCell ref="A23:B23"/>
    <mergeCell ref="A24:B24"/>
    <mergeCell ref="A31:B31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9:B9"/>
    <mergeCell ref="A10:B10"/>
    <mergeCell ref="A16:B16"/>
    <mergeCell ref="A15:B15"/>
    <mergeCell ref="A11:B11"/>
    <mergeCell ref="A12:B12"/>
    <mergeCell ref="A13:B13"/>
    <mergeCell ref="A14:B14"/>
    <mergeCell ref="A35:B35"/>
    <mergeCell ref="A39:B39"/>
    <mergeCell ref="A36:B36"/>
    <mergeCell ref="A37:B37"/>
    <mergeCell ref="A38:B3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L1" s="30"/>
      <c r="M1" s="98"/>
      <c r="N1" s="30"/>
    </row>
    <row r="2" spans="1:14" s="12" customFormat="1" ht="30" customHeight="1">
      <c r="A2" s="339" t="s">
        <v>78</v>
      </c>
      <c r="B2" s="339"/>
      <c r="C2" s="339"/>
      <c r="D2" s="339"/>
      <c r="E2" s="339"/>
      <c r="F2" s="339"/>
      <c r="G2" s="339"/>
      <c r="H2" s="339"/>
      <c r="I2" s="339"/>
      <c r="J2" s="339"/>
      <c r="L2" s="30"/>
      <c r="M2" s="98"/>
      <c r="N2" s="30"/>
    </row>
    <row r="3" spans="1:14" s="12" customFormat="1" ht="30" customHeight="1">
      <c r="A3" s="339" t="s">
        <v>366</v>
      </c>
      <c r="B3" s="339"/>
      <c r="C3" s="339"/>
      <c r="D3" s="339"/>
      <c r="E3" s="339"/>
      <c r="F3" s="339"/>
      <c r="G3" s="339"/>
      <c r="H3" s="339"/>
      <c r="I3" s="339"/>
      <c r="J3" s="339"/>
      <c r="L3" s="30"/>
      <c r="M3" s="98"/>
      <c r="N3" s="30"/>
    </row>
    <row r="4" spans="1:14" s="13" customFormat="1" ht="30" customHeight="1">
      <c r="A4" s="347" t="s">
        <v>139</v>
      </c>
      <c r="B4" s="347"/>
      <c r="C4" s="347"/>
      <c r="D4" s="347"/>
      <c r="E4" s="347"/>
      <c r="F4" s="347"/>
      <c r="G4" s="347"/>
      <c r="H4" s="347"/>
      <c r="I4" s="347"/>
      <c r="J4" s="347"/>
      <c r="L4" s="44"/>
      <c r="M4" s="115"/>
      <c r="N4" s="44"/>
    </row>
    <row r="5" spans="1:14" s="12" customFormat="1" ht="42" customHeight="1">
      <c r="A5" s="348" t="s">
        <v>79</v>
      </c>
      <c r="B5" s="348"/>
      <c r="D5" s="1" t="s">
        <v>80</v>
      </c>
      <c r="F5" s="1" t="s">
        <v>68</v>
      </c>
      <c r="H5" s="82" t="s">
        <v>81</v>
      </c>
      <c r="I5" s="54"/>
      <c r="J5" s="82" t="s">
        <v>82</v>
      </c>
      <c r="L5" s="30"/>
      <c r="M5" s="98"/>
      <c r="N5" s="30"/>
    </row>
    <row r="6" spans="1:14" s="12" customFormat="1" ht="30" customHeight="1">
      <c r="A6" s="372" t="s">
        <v>83</v>
      </c>
      <c r="B6" s="372"/>
      <c r="D6" s="31" t="s">
        <v>140</v>
      </c>
      <c r="E6" s="14"/>
      <c r="F6" s="151">
        <f>'درآمد سرمایه گذاری در سهام'!I30</f>
        <v>9985171136</v>
      </c>
      <c r="G6" s="14"/>
      <c r="H6" s="209">
        <f>F6/F11</f>
        <v>1.7664148324285551E-2</v>
      </c>
      <c r="I6" s="148"/>
      <c r="J6" s="211">
        <f>F6/11751716039385</f>
        <v>8.4967770685876376E-4</v>
      </c>
      <c r="L6" s="153">
        <v>7325921202288</v>
      </c>
      <c r="M6" s="43"/>
      <c r="N6" s="30"/>
    </row>
    <row r="7" spans="1:14" s="12" customFormat="1" ht="30" customHeight="1">
      <c r="A7" s="371" t="s">
        <v>84</v>
      </c>
      <c r="B7" s="371"/>
      <c r="D7" s="31" t="s">
        <v>85</v>
      </c>
      <c r="E7" s="14"/>
      <c r="F7" s="151">
        <f>'درآمد سرمایه گذاری در صندوق'!I64</f>
        <v>213343299262</v>
      </c>
      <c r="G7" s="14"/>
      <c r="H7" s="47">
        <f>F7/F11</f>
        <v>0.37741242797227187</v>
      </c>
      <c r="I7" s="62"/>
      <c r="J7" s="47">
        <f>F7/11751716039385</f>
        <v>1.8154225182687861E-2</v>
      </c>
      <c r="L7" s="43"/>
      <c r="M7" s="43"/>
      <c r="N7" s="30"/>
    </row>
    <row r="8" spans="1:14" s="12" customFormat="1" ht="30" customHeight="1">
      <c r="A8" s="371" t="s">
        <v>86</v>
      </c>
      <c r="B8" s="371"/>
      <c r="D8" s="31" t="s">
        <v>141</v>
      </c>
      <c r="E8" s="14"/>
      <c r="F8" s="322">
        <f>'درآمد سرمایه گذاری در اوراق به'!I43</f>
        <v>134731640256</v>
      </c>
      <c r="G8" s="14"/>
      <c r="H8" s="47">
        <f>F8/F11</f>
        <v>0.23834540690803299</v>
      </c>
      <c r="I8" s="62"/>
      <c r="J8" s="47">
        <f>F8/11751716039385</f>
        <v>1.1464848180849243E-2</v>
      </c>
      <c r="L8" s="43"/>
      <c r="M8" s="43"/>
      <c r="N8" s="30"/>
    </row>
    <row r="9" spans="1:14" s="12" customFormat="1" ht="30" customHeight="1">
      <c r="A9" s="371" t="s">
        <v>87</v>
      </c>
      <c r="B9" s="371"/>
      <c r="D9" s="31" t="s">
        <v>142</v>
      </c>
      <c r="E9" s="14"/>
      <c r="F9" s="322">
        <f>'درآمد سپرده بانکی'!D100</f>
        <v>206268754437</v>
      </c>
      <c r="G9" s="14"/>
      <c r="H9" s="47">
        <f>F9/F11</f>
        <v>0.36489728853063907</v>
      </c>
      <c r="I9" s="62"/>
      <c r="J9" s="47">
        <f>F9/11751716039385</f>
        <v>1.7552224181192403E-2</v>
      </c>
      <c r="L9" s="43"/>
      <c r="M9" s="43"/>
      <c r="N9" s="30"/>
    </row>
    <row r="10" spans="1:14" s="12" customFormat="1" ht="30" customHeight="1">
      <c r="A10" s="371" t="s">
        <v>88</v>
      </c>
      <c r="B10" s="371"/>
      <c r="D10" s="31" t="s">
        <v>143</v>
      </c>
      <c r="E10" s="14"/>
      <c r="F10" s="323">
        <f>'سایر درآمدها'!D10</f>
        <v>950080301</v>
      </c>
      <c r="G10" s="14"/>
      <c r="H10" s="84">
        <f>F10/F11</f>
        <v>1.68072826477051E-3</v>
      </c>
      <c r="I10" s="62"/>
      <c r="J10" s="84">
        <f>F10/11751716039385</f>
        <v>8.0846090716953743E-5</v>
      </c>
      <c r="L10" s="43"/>
      <c r="M10" s="43"/>
      <c r="N10" s="30"/>
    </row>
    <row r="11" spans="1:14" s="12" customFormat="1" ht="30" customHeight="1">
      <c r="A11" s="339" t="s">
        <v>12</v>
      </c>
      <c r="B11" s="339"/>
      <c r="C11" s="22"/>
      <c r="D11" s="19"/>
      <c r="E11" s="20"/>
      <c r="F11" s="21">
        <f>SUM(F6:F10)</f>
        <v>565278945392</v>
      </c>
      <c r="G11" s="20"/>
      <c r="H11" s="85">
        <f>SUM(H6:H10)</f>
        <v>1</v>
      </c>
      <c r="I11" s="81"/>
      <c r="J11" s="212">
        <f>SUM(J6:J10)</f>
        <v>4.8101821342305222E-2</v>
      </c>
      <c r="L11" s="89"/>
      <c r="M11" s="98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2025-08-31T08:02:56Z</cp:lastPrinted>
  <dcterms:created xsi:type="dcterms:W3CDTF">2024-08-25T06:34:11Z</dcterms:created>
  <dcterms:modified xsi:type="dcterms:W3CDTF">2025-12-30T08:40:47Z</dcterms:modified>
</cp:coreProperties>
</file>